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2004" sheetId="1" r:id="rId1"/>
  </sheets>
  <definedNames>
    <definedName name="_xlnm.Print_Titles" localSheetId="0">'2004'!$12:$12</definedName>
  </definedNames>
  <calcPr fullCalcOnLoad="1"/>
</workbook>
</file>

<file path=xl/sharedStrings.xml><?xml version="1.0" encoding="utf-8"?>
<sst xmlns="http://schemas.openxmlformats.org/spreadsheetml/2006/main" count="246" uniqueCount="189">
  <si>
    <t>I. Zadania własne</t>
  </si>
  <si>
    <t>w złotych</t>
  </si>
  <si>
    <t>Dz.</t>
  </si>
  <si>
    <t>Rozdz.</t>
  </si>
  <si>
    <t>Wyszczególnienie</t>
  </si>
  <si>
    <t>Pozostała działalność</t>
  </si>
  <si>
    <t>Leśnictwo</t>
  </si>
  <si>
    <t>Drogi publiczne gminne</t>
  </si>
  <si>
    <t>w tym:</t>
  </si>
  <si>
    <t>wynagrodzenia i pochodne od wynagrodzeń</t>
  </si>
  <si>
    <t>Zakłady gospodarki mieszkaniowej</t>
  </si>
  <si>
    <t>dotacje</t>
  </si>
  <si>
    <t>Ochotnicze straże pożarne</t>
  </si>
  <si>
    <t>Gospodarka gruntami i nieruchomościami</t>
  </si>
  <si>
    <t>Oświata i wychowanie</t>
  </si>
  <si>
    <t>Szkoły podstawowe</t>
  </si>
  <si>
    <t>Gimnazja</t>
  </si>
  <si>
    <t>Dowożenie uczniów do szkół</t>
  </si>
  <si>
    <t>Muzea</t>
  </si>
  <si>
    <t>Biblioteki</t>
  </si>
  <si>
    <t>Ochrona zdrowia</t>
  </si>
  <si>
    <t>Żłobki</t>
  </si>
  <si>
    <t>Przeciwdziałanie alkoholizmowi</t>
  </si>
  <si>
    <t>Dodatki mieszkaniowe</t>
  </si>
  <si>
    <t>Izby wytrzeźwień</t>
  </si>
  <si>
    <t>Obrona cywilna</t>
  </si>
  <si>
    <t>Różne rozliczenia</t>
  </si>
  <si>
    <t>Rezerwy ogólne i celowe</t>
  </si>
  <si>
    <t>010</t>
  </si>
  <si>
    <t>Rolnictwo i łowiectwo</t>
  </si>
  <si>
    <t>020</t>
  </si>
  <si>
    <t>600</t>
  </si>
  <si>
    <t>60016</t>
  </si>
  <si>
    <t>Transport i łączność</t>
  </si>
  <si>
    <t>630</t>
  </si>
  <si>
    <t>Turystyka</t>
  </si>
  <si>
    <t>700</t>
  </si>
  <si>
    <t>70001</t>
  </si>
  <si>
    <t>Gospodarka mieszkaniowa</t>
  </si>
  <si>
    <t>70005</t>
  </si>
  <si>
    <t>70095</t>
  </si>
  <si>
    <t>710</t>
  </si>
  <si>
    <t>Działalność usługowa</t>
  </si>
  <si>
    <t>750</t>
  </si>
  <si>
    <t>Administracja publiczna</t>
  </si>
  <si>
    <t>75022</t>
  </si>
  <si>
    <t>Rady gmin (miast i miast na prawach powiatu)</t>
  </si>
  <si>
    <t>75023</t>
  </si>
  <si>
    <t>Urzędy gmin (miast i miast na prawach powiatu)</t>
  </si>
  <si>
    <t>75095</t>
  </si>
  <si>
    <t>754</t>
  </si>
  <si>
    <t>Bezpieczeństwo publiczne i ochrona przeciwpożarowa</t>
  </si>
  <si>
    <t>75412</t>
  </si>
  <si>
    <t>75414</t>
  </si>
  <si>
    <t>75416</t>
  </si>
  <si>
    <t>Straż Miejska</t>
  </si>
  <si>
    <t>758</t>
  </si>
  <si>
    <t>75818</t>
  </si>
  <si>
    <t>801</t>
  </si>
  <si>
    <t>80101</t>
  </si>
  <si>
    <t>80104</t>
  </si>
  <si>
    <t>80110</t>
  </si>
  <si>
    <t>80113</t>
  </si>
  <si>
    <t>80114</t>
  </si>
  <si>
    <t>80195</t>
  </si>
  <si>
    <t>851</t>
  </si>
  <si>
    <t>85154</t>
  </si>
  <si>
    <t>85158</t>
  </si>
  <si>
    <t>853</t>
  </si>
  <si>
    <t>85305</t>
  </si>
  <si>
    <t>Ośrodki pomocy społecznej</t>
  </si>
  <si>
    <t>Usługi opiekuńcze i specjalistyczne usługi opiekuńcze</t>
  </si>
  <si>
    <t>85395</t>
  </si>
  <si>
    <t>854</t>
  </si>
  <si>
    <t>Edukacyjna opieka wychowawcza</t>
  </si>
  <si>
    <t>85401</t>
  </si>
  <si>
    <t>Świetlice szkolne</t>
  </si>
  <si>
    <t>85412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</si>
  <si>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</si>
  <si>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</si>
  <si>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</si>
  <si>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</si>
  <si>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</si>
  <si>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</si>
  <si>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</si>
  <si>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</si>
  <si>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</si>
  <si>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</si>
  <si>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</si>
  <si>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</si>
  <si>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</si>
  <si>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</si>
  <si>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92118</t>
  </si>
  <si>
    <t>92195</t>
  </si>
  <si>
    <t>926</t>
  </si>
  <si>
    <t>Kultura fizyczna i sport</t>
  </si>
  <si>
    <t>92605</t>
  </si>
  <si>
    <t>Zadania w zakresie kultury fizycznej i sportu</t>
  </si>
  <si>
    <t>Razem zadania własne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</si>
  <si>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</si>
  <si>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</si>
  <si>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</si>
  <si>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</si>
  <si>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</si>
  <si>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</si>
  <si>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Razem zadania zlecone</t>
  </si>
  <si>
    <t>Zasiłki rodzinne, pielęgnacyjne i wychowawcze</t>
  </si>
  <si>
    <t>90001</t>
  </si>
  <si>
    <t>Gospodarka ściekowa i ochrona wód</t>
  </si>
  <si>
    <t>92601</t>
  </si>
  <si>
    <t>Obiekty sportowe</t>
  </si>
  <si>
    <t>60004</t>
  </si>
  <si>
    <t>Lokalny transport zbiorowy</t>
  </si>
  <si>
    <t>Ośrodki wsparcia</t>
  </si>
  <si>
    <t>02001</t>
  </si>
  <si>
    <t>Gospodarka leśna</t>
  </si>
  <si>
    <t>90013</t>
  </si>
  <si>
    <t>Schroniska dla zwierząt</t>
  </si>
  <si>
    <t>757</t>
  </si>
  <si>
    <t>75704</t>
  </si>
  <si>
    <t>Obsługa długu publicznego</t>
  </si>
  <si>
    <t>Rozliczenia z tytułu poręczeń i gwarancji udzielonych przez Skarb Państwa lub jednostkę samorządu terytorialnego</t>
  </si>
  <si>
    <t>75702</t>
  </si>
  <si>
    <t>Obsługa papierów wartościowych, kredytów i pożyczek jednostek samorządu terytorialnego</t>
  </si>
  <si>
    <t>II. Zadania zlecone z zakresu administracji rządowej</t>
  </si>
  <si>
    <t>Razem zadania realizowane na podstawie porozumień z organami administracji rządowej i jednostkami samorządu terytorialnego</t>
  </si>
  <si>
    <t>III. Zadania realizowane na podstawie umów lub porozumień z organami administracji rządowej i jednostkami samorządu terytorialnego</t>
  </si>
  <si>
    <t>01030</t>
  </si>
  <si>
    <t>500</t>
  </si>
  <si>
    <t>Handel</t>
  </si>
  <si>
    <t>50095</t>
  </si>
  <si>
    <t>Pozostala działalność</t>
  </si>
  <si>
    <t>70021</t>
  </si>
  <si>
    <t>Składki na ubezpieczenie zdrowotne opłacane za osoby pobierające niektóre świadczenia  z pomocy społecznej</t>
  </si>
  <si>
    <t>Izby rolnicze</t>
  </si>
  <si>
    <t>60017</t>
  </si>
  <si>
    <t>Drogi wewnętrzne</t>
  </si>
  <si>
    <t xml:space="preserve">OGÓŁEM  WYDATKI  (własne, zlecone i na podstawie porozumień) </t>
  </si>
  <si>
    <t xml:space="preserve">Zasiłki i pomoc w naturze oraz składki na ubezpieczenia społeczne </t>
  </si>
  <si>
    <t>71004</t>
  </si>
  <si>
    <t>80145</t>
  </si>
  <si>
    <t>Komisje egzaminacyjne</t>
  </si>
  <si>
    <t>80146</t>
  </si>
  <si>
    <t>Dokształcanie i doskonalenie nauczycieli</t>
  </si>
  <si>
    <t>Plany zagospodarowania przestrzennego</t>
  </si>
  <si>
    <t>71035</t>
  </si>
  <si>
    <t>Cmentarze</t>
  </si>
  <si>
    <t>60013</t>
  </si>
  <si>
    <t>Drogi publiczne wojewódzkie</t>
  </si>
  <si>
    <t xml:space="preserve">                                                                             Załącznik Nr 2</t>
  </si>
  <si>
    <t xml:space="preserve">                                                                             do Uchwały Budżetowej</t>
  </si>
  <si>
    <t xml:space="preserve">                                                                             Rady Miejskiej w Chrzanowie</t>
  </si>
  <si>
    <t>Plan wydatków budżetu Gminy Chrzanów na 2004 rok</t>
  </si>
  <si>
    <t>Wydatki majątkowe</t>
  </si>
  <si>
    <t>852</t>
  </si>
  <si>
    <t>85213</t>
  </si>
  <si>
    <t>85214</t>
  </si>
  <si>
    <t>85216</t>
  </si>
  <si>
    <t>63003</t>
  </si>
  <si>
    <t>Zadania w zakresie upowszechniania turystyki</t>
  </si>
  <si>
    <t>Przedszkola</t>
  </si>
  <si>
    <t>Zespoły obsługi ekonomiczno-administracyjnej szkół</t>
  </si>
  <si>
    <t>85121</t>
  </si>
  <si>
    <t>Pozostałe zadania w zakresie polityki społecznej</t>
  </si>
  <si>
    <t>Plan na 2004 rok</t>
  </si>
  <si>
    <t>756</t>
  </si>
  <si>
    <t>75647</t>
  </si>
  <si>
    <t>85215</t>
  </si>
  <si>
    <t>85219</t>
  </si>
  <si>
    <t>85228</t>
  </si>
  <si>
    <t>85295</t>
  </si>
  <si>
    <t>60014</t>
  </si>
  <si>
    <t>75495</t>
  </si>
  <si>
    <t>Lecznictwo ambulatoryjne</t>
  </si>
  <si>
    <t>wydatki na obsługę długu</t>
  </si>
  <si>
    <t xml:space="preserve">wydatki z tytułu poręczeń i gwarancji udzielonych </t>
  </si>
  <si>
    <t>Wydatki bieżące</t>
  </si>
  <si>
    <t xml:space="preserve">                                                                             Gminy Chrzanów na 2004 rok</t>
  </si>
  <si>
    <t>Dochody od osób prawnych, od osób fizycznych i od innych jednostek nieposiadających osobowości prawnej oraz wydatki związane z ich poborem</t>
  </si>
  <si>
    <t>Pobór podatków, opłat i nieopodatkowanych należności budżetowych</t>
  </si>
  <si>
    <t>Pomoc społeczna</t>
  </si>
  <si>
    <t>Kolonie i obozy oraz inne formy wypoczynku dzieci i młodzieży szkolnej, a także szkolenia młodzieży</t>
  </si>
  <si>
    <t>85203</t>
  </si>
  <si>
    <t>1</t>
  </si>
  <si>
    <t>2</t>
  </si>
  <si>
    <t>Drogi publiczne powiatowe</t>
  </si>
  <si>
    <t>Towarzystwa budownictwa społecznego</t>
  </si>
  <si>
    <t xml:space="preserve">                                                                             Nr XIX/179/04</t>
  </si>
  <si>
    <t xml:space="preserve">                                                                             z dnia 27 stycznia 2004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</si>
</sst>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%"/>
  </numFmts>
  <fonts count="17">
    <font>
      <sz val="10"/>
      <name val="Arial CE"/>
      <family val="0"/>
    </font>
    <font>
      <sz val="11"/>
      <name val="Arial CE"/>
      <family val="2"/>
    </font>
    <font>
      <i/>
      <sz val="14"/>
      <name val="Arial CE"/>
      <family val="2"/>
    </font>
    <font>
      <i/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4" fillId="0" borderId="2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 vertical="top"/>
    </xf>
    <xf numFmtId="49" fontId="8" fillId="0" borderId="5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49" fontId="8" fillId="0" borderId="7" xfId="0" applyNumberFormat="1" applyFont="1" applyBorder="1" applyAlignment="1">
      <alignment horizontal="center" vertical="top"/>
    </xf>
    <xf numFmtId="3" fontId="8" fillId="0" borderId="8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/>
    </xf>
    <xf numFmtId="3" fontId="8" fillId="0" borderId="2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3" fontId="8" fillId="0" borderId="9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3" fontId="8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vertical="top"/>
    </xf>
    <xf numFmtId="0" fontId="0" fillId="0" borderId="9" xfId="0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8" fillId="0" borderId="20" xfId="0" applyNumberFormat="1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49" fontId="8" fillId="0" borderId="22" xfId="0" applyNumberFormat="1" applyFont="1" applyBorder="1" applyAlignment="1">
      <alignment horizontal="right" vertical="top"/>
    </xf>
    <xf numFmtId="49" fontId="8" fillId="0" borderId="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 vertical="top"/>
    </xf>
    <xf numFmtId="49" fontId="4" fillId="0" borderId="22" xfId="0" applyNumberFormat="1" applyFont="1" applyBorder="1" applyAlignment="1">
      <alignment horizontal="right" vertical="top"/>
    </xf>
    <xf numFmtId="49" fontId="4" fillId="0" borderId="13" xfId="0" applyNumberFormat="1" applyFont="1" applyBorder="1" applyAlignment="1">
      <alignment horizontal="right" vertical="top"/>
    </xf>
    <xf numFmtId="49" fontId="8" fillId="0" borderId="23" xfId="0" applyNumberFormat="1" applyFont="1" applyBorder="1" applyAlignment="1">
      <alignment horizontal="right" vertical="top"/>
    </xf>
    <xf numFmtId="49" fontId="4" fillId="0" borderId="3" xfId="0" applyNumberFormat="1" applyFont="1" applyBorder="1" applyAlignment="1">
      <alignment horizontal="right" vertical="top"/>
    </xf>
    <xf numFmtId="49" fontId="7" fillId="0" borderId="5" xfId="0" applyNumberFormat="1" applyFont="1" applyBorder="1" applyAlignment="1">
      <alignment horizontal="right" vertical="top"/>
    </xf>
    <xf numFmtId="49" fontId="4" fillId="0" borderId="24" xfId="0" applyNumberFormat="1" applyFont="1" applyBorder="1" applyAlignment="1">
      <alignment horizontal="right" vertical="top"/>
    </xf>
    <xf numFmtId="49" fontId="8" fillId="0" borderId="7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right" vertical="top"/>
    </xf>
    <xf numFmtId="49" fontId="8" fillId="0" borderId="6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8" fillId="0" borderId="25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 vertical="top"/>
    </xf>
    <xf numFmtId="49" fontId="5" fillId="0" borderId="26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/>
    </xf>
    <xf numFmtId="3" fontId="3" fillId="0" borderId="26" xfId="0" applyNumberFormat="1" applyFont="1" applyBorder="1" applyAlignment="1">
      <alignment horizontal="right" vertical="top"/>
    </xf>
    <xf numFmtId="0" fontId="0" fillId="0" borderId="26" xfId="0" applyBorder="1" applyAlignment="1">
      <alignment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13" fillId="0" borderId="6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3" fillId="0" borderId="14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3" fontId="13" fillId="0" borderId="15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/>
    </xf>
    <xf numFmtId="3" fontId="13" fillId="0" borderId="8" xfId="0" applyNumberFormat="1" applyFont="1" applyBorder="1" applyAlignment="1">
      <alignment horizontal="right" vertical="top" wrapText="1"/>
    </xf>
    <xf numFmtId="3" fontId="13" fillId="0" borderId="6" xfId="0" applyNumberFormat="1" applyFont="1" applyBorder="1" applyAlignment="1">
      <alignment horizontal="right" vertical="top"/>
    </xf>
    <xf numFmtId="3" fontId="13" fillId="0" borderId="9" xfId="0" applyNumberFormat="1" applyFont="1" applyBorder="1" applyAlignment="1">
      <alignment horizontal="right" vertical="top"/>
    </xf>
    <xf numFmtId="3" fontId="14" fillId="0" borderId="6" xfId="0" applyNumberFormat="1" applyFont="1" applyBorder="1" applyAlignment="1">
      <alignment horizontal="right" vertical="top" wrapText="1"/>
    </xf>
    <xf numFmtId="3" fontId="15" fillId="0" borderId="15" xfId="0" applyNumberFormat="1" applyFont="1" applyBorder="1" applyAlignment="1">
      <alignment horizontal="right" vertical="top" wrapText="1"/>
    </xf>
    <xf numFmtId="3" fontId="15" fillId="0" borderId="14" xfId="0" applyNumberFormat="1" applyFont="1" applyBorder="1" applyAlignment="1">
      <alignment horizontal="right" vertical="top" wrapText="1"/>
    </xf>
    <xf numFmtId="3" fontId="15" fillId="0" borderId="29" xfId="0" applyNumberFormat="1" applyFont="1" applyBorder="1" applyAlignment="1">
      <alignment horizontal="right" vertical="top" wrapText="1"/>
    </xf>
    <xf numFmtId="3" fontId="15" fillId="0" borderId="4" xfId="0" applyNumberFormat="1" applyFont="1" applyBorder="1" applyAlignment="1">
      <alignment horizontal="right" vertical="top" wrapText="1"/>
    </xf>
    <xf numFmtId="3" fontId="15" fillId="0" borderId="8" xfId="0" applyNumberFormat="1" applyFont="1" applyBorder="1" applyAlignment="1">
      <alignment horizontal="right" vertical="top" wrapText="1"/>
    </xf>
    <xf numFmtId="3" fontId="14" fillId="0" borderId="8" xfId="0" applyNumberFormat="1" applyFont="1" applyBorder="1" applyAlignment="1">
      <alignment horizontal="right" vertical="top" wrapText="1"/>
    </xf>
    <xf numFmtId="3" fontId="15" fillId="0" borderId="15" xfId="0" applyNumberFormat="1" applyFont="1" applyBorder="1" applyAlignment="1">
      <alignment horizontal="right" vertical="top"/>
    </xf>
    <xf numFmtId="3" fontId="14" fillId="0" borderId="6" xfId="0" applyNumberFormat="1" applyFont="1" applyBorder="1" applyAlignment="1">
      <alignment horizontal="right" vertical="top"/>
    </xf>
    <xf numFmtId="3" fontId="15" fillId="0" borderId="14" xfId="0" applyNumberFormat="1" applyFont="1" applyBorder="1" applyAlignment="1">
      <alignment horizontal="right" vertical="top"/>
    </xf>
    <xf numFmtId="3" fontId="14" fillId="0" borderId="9" xfId="0" applyNumberFormat="1" applyFont="1" applyBorder="1" applyAlignment="1">
      <alignment horizontal="right" vertical="top"/>
    </xf>
    <xf numFmtId="3" fontId="14" fillId="0" borderId="30" xfId="0" applyNumberFormat="1" applyFont="1" applyBorder="1" applyAlignment="1">
      <alignment horizontal="right" vertical="top" wrapText="1"/>
    </xf>
    <xf numFmtId="3" fontId="15" fillId="0" borderId="31" xfId="0" applyNumberFormat="1" applyFont="1" applyBorder="1" applyAlignment="1">
      <alignment horizontal="right" vertical="top"/>
    </xf>
    <xf numFmtId="3" fontId="15" fillId="0" borderId="32" xfId="0" applyNumberFormat="1" applyFont="1" applyBorder="1" applyAlignment="1">
      <alignment horizontal="right" vertical="top"/>
    </xf>
    <xf numFmtId="3" fontId="15" fillId="0" borderId="33" xfId="0" applyNumberFormat="1" applyFont="1" applyBorder="1" applyAlignment="1">
      <alignment horizontal="right" vertical="top"/>
    </xf>
    <xf numFmtId="3" fontId="14" fillId="0" borderId="32" xfId="0" applyNumberFormat="1" applyFont="1" applyBorder="1" applyAlignment="1">
      <alignment horizontal="right" vertical="top"/>
    </xf>
    <xf numFmtId="3" fontId="15" fillId="0" borderId="34" xfId="0" applyNumberFormat="1" applyFont="1" applyBorder="1" applyAlignment="1">
      <alignment horizontal="right" vertical="top"/>
    </xf>
    <xf numFmtId="3" fontId="14" fillId="0" borderId="31" xfId="0" applyNumberFormat="1" applyFont="1" applyBorder="1" applyAlignment="1">
      <alignment horizontal="right" vertical="top"/>
    </xf>
    <xf numFmtId="3" fontId="15" fillId="0" borderId="35" xfId="0" applyNumberFormat="1" applyFont="1" applyBorder="1" applyAlignment="1">
      <alignment horizontal="right" vertical="top"/>
    </xf>
    <xf numFmtId="3" fontId="14" fillId="0" borderId="35" xfId="0" applyNumberFormat="1" applyFont="1" applyBorder="1" applyAlignment="1">
      <alignment horizontal="right" vertical="top" wrapText="1"/>
    </xf>
    <xf numFmtId="3" fontId="14" fillId="0" borderId="30" xfId="0" applyNumberFormat="1" applyFont="1" applyBorder="1" applyAlignment="1">
      <alignment horizontal="right" vertical="top"/>
    </xf>
    <xf numFmtId="3" fontId="14" fillId="0" borderId="25" xfId="0" applyNumberFormat="1" applyFont="1" applyBorder="1" applyAlignment="1">
      <alignment horizontal="right" vertical="top"/>
    </xf>
    <xf numFmtId="3" fontId="15" fillId="0" borderId="32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5" fillId="0" borderId="12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15" fillId="0" borderId="30" xfId="0" applyNumberFormat="1" applyFont="1" applyBorder="1" applyAlignment="1">
      <alignment/>
    </xf>
    <xf numFmtId="3" fontId="1" fillId="0" borderId="15" xfId="0" applyNumberFormat="1" applyFont="1" applyBorder="1" applyAlignment="1">
      <alignment vertical="top"/>
    </xf>
    <xf numFmtId="3" fontId="13" fillId="0" borderId="8" xfId="0" applyNumberFormat="1" applyFont="1" applyBorder="1" applyAlignment="1">
      <alignment vertical="top"/>
    </xf>
    <xf numFmtId="3" fontId="13" fillId="0" borderId="14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15" fillId="0" borderId="35" xfId="0" applyNumberFormat="1" applyFont="1" applyBorder="1" applyAlignment="1">
      <alignment vertical="top"/>
    </xf>
    <xf numFmtId="3" fontId="15" fillId="0" borderId="31" xfId="0" applyNumberFormat="1" applyFont="1" applyBorder="1" applyAlignment="1">
      <alignment vertical="top"/>
    </xf>
    <xf numFmtId="3" fontId="15" fillId="0" borderId="3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15" fillId="0" borderId="36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5" fillId="0" borderId="34" xfId="0" applyNumberFormat="1" applyFont="1" applyBorder="1" applyAlignment="1">
      <alignment vertical="top"/>
    </xf>
    <xf numFmtId="3" fontId="8" fillId="0" borderId="37" xfId="0" applyNumberFormat="1" applyFont="1" applyBorder="1" applyAlignment="1">
      <alignment horizontal="right" vertical="top"/>
    </xf>
    <xf numFmtId="49" fontId="8" fillId="0" borderId="38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top"/>
    </xf>
    <xf numFmtId="49" fontId="8" fillId="0" borderId="26" xfId="0" applyNumberFormat="1" applyFont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left" vertical="top" wrapText="1"/>
    </xf>
    <xf numFmtId="49" fontId="8" fillId="0" borderId="39" xfId="0" applyNumberFormat="1" applyFont="1" applyBorder="1" applyAlignment="1">
      <alignment horizontal="left" vertical="top" wrapText="1"/>
    </xf>
    <xf numFmtId="0" fontId="0" fillId="0" borderId="40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3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top"/>
    </xf>
    <xf numFmtId="49" fontId="8" fillId="0" borderId="44" xfId="0" applyNumberFormat="1" applyFont="1" applyBorder="1" applyAlignment="1">
      <alignment horizontal="center" vertical="top"/>
    </xf>
    <xf numFmtId="49" fontId="8" fillId="0" borderId="45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47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8" fillId="0" borderId="26" xfId="0" applyNumberFormat="1" applyFont="1" applyBorder="1" applyAlignment="1">
      <alignment horizontal="center" vertical="top" wrapText="1"/>
    </xf>
    <xf numFmtId="49" fontId="8" fillId="0" borderId="39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75" zoomScaleNormal="75" workbookViewId="0" topLeftCell="D114">
      <selection activeCell="A1" sqref="A1:J125"/>
    </sheetView>
  </sheetViews>
  <sheetFormatPr defaultColWidth="9.00390625" defaultRowHeight="12.75"/>
  <cols>
    <col min="1" max="1" width="5.125" style="7" customWidth="1"/>
    <col min="2" max="2" width="6.875" style="9" customWidth="1"/>
    <col min="3" max="3" width="43.00390625" style="5" customWidth="1"/>
    <col min="4" max="4" width="14.625" style="10" customWidth="1"/>
    <col min="5" max="5" width="14.75390625" style="10" customWidth="1"/>
    <col min="6" max="6" width="14.00390625" style="0" customWidth="1"/>
    <col min="7" max="7" width="13.75390625" style="0" customWidth="1"/>
    <col min="8" max="8" width="13.125" style="0" customWidth="1"/>
    <col min="9" max="9" width="11.375" style="0" customWidth="1"/>
    <col min="10" max="10" width="15.125" style="0" customWidth="1"/>
  </cols>
  <sheetData>
    <row r="1" spans="1:10" ht="12.75">
      <c r="A1" s="83"/>
      <c r="B1" s="78"/>
      <c r="C1" s="79"/>
      <c r="D1" s="79"/>
      <c r="E1" s="185" t="s">
        <v>149</v>
      </c>
      <c r="F1" s="185"/>
      <c r="G1" s="185"/>
      <c r="H1" s="185"/>
      <c r="I1" s="185"/>
      <c r="J1" s="185"/>
    </row>
    <row r="2" spans="1:10" ht="12.75">
      <c r="A2" s="83"/>
      <c r="B2" s="78"/>
      <c r="C2" s="79"/>
      <c r="D2" s="79"/>
      <c r="E2" s="185" t="s">
        <v>150</v>
      </c>
      <c r="F2" s="185"/>
      <c r="G2" s="185"/>
      <c r="H2" s="185"/>
      <c r="I2" s="185"/>
      <c r="J2" s="185"/>
    </row>
    <row r="3" spans="1:10" ht="12.75">
      <c r="A3" s="83"/>
      <c r="B3" s="78"/>
      <c r="C3" s="79"/>
      <c r="D3" s="79"/>
      <c r="E3" s="185" t="s">
        <v>177</v>
      </c>
      <c r="F3" s="185"/>
      <c r="G3" s="185"/>
      <c r="H3" s="185"/>
      <c r="I3" s="185"/>
      <c r="J3" s="185"/>
    </row>
    <row r="4" spans="1:10" ht="12.75">
      <c r="A4" s="83"/>
      <c r="B4" s="78"/>
      <c r="C4" s="79"/>
      <c r="D4" s="79"/>
      <c r="E4" s="185" t="s">
        <v>187</v>
      </c>
      <c r="F4" s="185"/>
      <c r="G4" s="185"/>
      <c r="H4" s="185"/>
      <c r="I4" s="185"/>
      <c r="J4" s="185"/>
    </row>
    <row r="5" spans="1:10" ht="12.75">
      <c r="A5" s="83"/>
      <c r="B5" s="78"/>
      <c r="C5" s="79"/>
      <c r="D5" s="79"/>
      <c r="E5" s="185" t="s">
        <v>151</v>
      </c>
      <c r="F5" s="185"/>
      <c r="G5" s="185"/>
      <c r="H5" s="185"/>
      <c r="I5" s="185"/>
      <c r="J5" s="185"/>
    </row>
    <row r="6" spans="1:10" ht="15" customHeight="1">
      <c r="A6" s="83"/>
      <c r="B6" s="78"/>
      <c r="C6" s="79"/>
      <c r="D6" s="79"/>
      <c r="E6" s="185" t="s">
        <v>188</v>
      </c>
      <c r="F6" s="185"/>
      <c r="G6" s="185"/>
      <c r="H6" s="185"/>
      <c r="I6" s="185"/>
      <c r="J6" s="185"/>
    </row>
    <row r="7" spans="1:10" ht="39" customHeight="1">
      <c r="A7" s="192" t="s">
        <v>152</v>
      </c>
      <c r="B7" s="192"/>
      <c r="C7" s="192"/>
      <c r="D7" s="192"/>
      <c r="E7" s="192"/>
      <c r="F7" s="192"/>
      <c r="G7" s="192"/>
      <c r="H7" s="80"/>
      <c r="I7" s="80"/>
      <c r="J7" s="80"/>
    </row>
    <row r="8" spans="1:10" ht="8.25" customHeight="1">
      <c r="A8" s="8"/>
      <c r="B8" s="8"/>
      <c r="C8" s="4"/>
      <c r="D8" s="6"/>
      <c r="E8" s="6"/>
      <c r="F8" s="80"/>
      <c r="G8" s="80"/>
      <c r="H8" s="80"/>
      <c r="I8" s="80"/>
      <c r="J8" s="80"/>
    </row>
    <row r="9" spans="1:10" ht="36" customHeight="1" thickBot="1">
      <c r="A9" s="84" t="s">
        <v>0</v>
      </c>
      <c r="B9" s="85"/>
      <c r="C9" s="86"/>
      <c r="D9" s="87"/>
      <c r="E9" s="87"/>
      <c r="F9" s="88"/>
      <c r="G9" s="88"/>
      <c r="H9" s="87" t="s">
        <v>1</v>
      </c>
      <c r="I9" s="88"/>
      <c r="J9" s="88"/>
    </row>
    <row r="10" spans="1:10" ht="21.75" customHeight="1">
      <c r="A10" s="173" t="s">
        <v>2</v>
      </c>
      <c r="B10" s="175" t="s">
        <v>3</v>
      </c>
      <c r="C10" s="177" t="s">
        <v>4</v>
      </c>
      <c r="D10" s="165" t="s">
        <v>164</v>
      </c>
      <c r="E10" s="193" t="s">
        <v>176</v>
      </c>
      <c r="F10" s="167" t="s">
        <v>8</v>
      </c>
      <c r="G10" s="167"/>
      <c r="H10" s="167"/>
      <c r="I10" s="168"/>
      <c r="J10" s="169" t="s">
        <v>153</v>
      </c>
    </row>
    <row r="11" spans="1:10" ht="70.5" customHeight="1" thickBot="1">
      <c r="A11" s="174"/>
      <c r="B11" s="176"/>
      <c r="C11" s="178"/>
      <c r="D11" s="166"/>
      <c r="E11" s="194"/>
      <c r="F11" s="51" t="s">
        <v>9</v>
      </c>
      <c r="G11" s="52" t="s">
        <v>11</v>
      </c>
      <c r="H11" s="53" t="s">
        <v>174</v>
      </c>
      <c r="I11" s="53" t="s">
        <v>175</v>
      </c>
      <c r="J11" s="170"/>
    </row>
    <row r="12" spans="1:10" ht="12.75" customHeight="1" thickBot="1">
      <c r="A12" s="89" t="s">
        <v>183</v>
      </c>
      <c r="B12" s="90" t="s">
        <v>184</v>
      </c>
      <c r="C12" s="91">
        <v>3</v>
      </c>
      <c r="D12" s="92">
        <v>4</v>
      </c>
      <c r="E12" s="39">
        <v>5</v>
      </c>
      <c r="F12" s="93">
        <v>6</v>
      </c>
      <c r="G12" s="94">
        <v>7</v>
      </c>
      <c r="H12" s="39">
        <v>8</v>
      </c>
      <c r="I12" s="39">
        <v>9</v>
      </c>
      <c r="J12" s="158">
        <v>10</v>
      </c>
    </row>
    <row r="13" spans="1:10" s="21" customFormat="1" ht="27.75" customHeight="1">
      <c r="A13" s="64" t="s">
        <v>28</v>
      </c>
      <c r="B13" s="65"/>
      <c r="C13" s="60" t="s">
        <v>29</v>
      </c>
      <c r="D13" s="20">
        <f>D14</f>
        <v>5200</v>
      </c>
      <c r="E13" s="106">
        <f>E14</f>
        <v>5200</v>
      </c>
      <c r="F13" s="95"/>
      <c r="G13" s="106">
        <f>G14</f>
        <v>5200</v>
      </c>
      <c r="H13" s="95"/>
      <c r="I13" s="95"/>
      <c r="J13" s="117"/>
    </row>
    <row r="14" spans="1:10" ht="22.5" customHeight="1" thickBot="1">
      <c r="A14" s="66"/>
      <c r="B14" s="67" t="s">
        <v>127</v>
      </c>
      <c r="C14" s="35" t="s">
        <v>134</v>
      </c>
      <c r="D14" s="11">
        <f>SUM(E14+J14)</f>
        <v>5200</v>
      </c>
      <c r="E14" s="107">
        <v>5200</v>
      </c>
      <c r="F14" s="96"/>
      <c r="G14" s="96">
        <v>5200</v>
      </c>
      <c r="H14" s="96"/>
      <c r="I14" s="96"/>
      <c r="J14" s="118"/>
    </row>
    <row r="15" spans="1:10" s="21" customFormat="1" ht="29.25" customHeight="1">
      <c r="A15" s="64" t="s">
        <v>30</v>
      </c>
      <c r="B15" s="65"/>
      <c r="C15" s="60" t="s">
        <v>6</v>
      </c>
      <c r="D15" s="20">
        <f>D16</f>
        <v>17700</v>
      </c>
      <c r="E15" s="106">
        <f>E16</f>
        <v>17700</v>
      </c>
      <c r="F15" s="95"/>
      <c r="G15" s="95"/>
      <c r="H15" s="95"/>
      <c r="I15" s="95"/>
      <c r="J15" s="117"/>
    </row>
    <row r="16" spans="1:10" ht="21.75" customHeight="1" thickBot="1">
      <c r="A16" s="66"/>
      <c r="B16" s="67" t="s">
        <v>114</v>
      </c>
      <c r="C16" s="35" t="s">
        <v>115</v>
      </c>
      <c r="D16" s="11">
        <f>SUM(E16+J16)</f>
        <v>17700</v>
      </c>
      <c r="E16" s="107">
        <v>17700</v>
      </c>
      <c r="F16" s="96"/>
      <c r="G16" s="96"/>
      <c r="H16" s="96"/>
      <c r="I16" s="96"/>
      <c r="J16" s="118"/>
    </row>
    <row r="17" spans="1:10" ht="27" customHeight="1">
      <c r="A17" s="64" t="s">
        <v>128</v>
      </c>
      <c r="B17" s="65"/>
      <c r="C17" s="60" t="s">
        <v>129</v>
      </c>
      <c r="D17" s="20">
        <f>D18</f>
        <v>225000</v>
      </c>
      <c r="E17" s="106">
        <f>E18</f>
        <v>225000</v>
      </c>
      <c r="F17" s="95"/>
      <c r="G17" s="95"/>
      <c r="H17" s="95"/>
      <c r="I17" s="95"/>
      <c r="J17" s="117"/>
    </row>
    <row r="18" spans="1:10" ht="22.5" customHeight="1" thickBot="1">
      <c r="A18" s="66"/>
      <c r="B18" s="67" t="s">
        <v>130</v>
      </c>
      <c r="C18" s="35" t="s">
        <v>131</v>
      </c>
      <c r="D18" s="11">
        <f>SUM(E18+J18)</f>
        <v>225000</v>
      </c>
      <c r="E18" s="107">
        <v>225000</v>
      </c>
      <c r="F18" s="96"/>
      <c r="G18" s="96"/>
      <c r="H18" s="96"/>
      <c r="I18" s="96"/>
      <c r="J18" s="118"/>
    </row>
    <row r="19" spans="1:10" s="21" customFormat="1" ht="30.75" customHeight="1">
      <c r="A19" s="64" t="s">
        <v>31</v>
      </c>
      <c r="B19" s="65"/>
      <c r="C19" s="60" t="s">
        <v>33</v>
      </c>
      <c r="D19" s="20">
        <f>D23+D20+D24+D21+D22</f>
        <v>8948825</v>
      </c>
      <c r="E19" s="106">
        <f aca="true" t="shared" si="0" ref="E19:J19">E23+E20+E24+E21+E22</f>
        <v>4596325</v>
      </c>
      <c r="F19" s="95"/>
      <c r="G19" s="95">
        <f t="shared" si="0"/>
        <v>1376325</v>
      </c>
      <c r="H19" s="95"/>
      <c r="I19" s="95"/>
      <c r="J19" s="117">
        <f t="shared" si="0"/>
        <v>4352500</v>
      </c>
    </row>
    <row r="20" spans="1:10" s="1" customFormat="1" ht="15">
      <c r="A20" s="68"/>
      <c r="B20" s="69" t="s">
        <v>111</v>
      </c>
      <c r="C20" s="45" t="s">
        <v>112</v>
      </c>
      <c r="D20" s="41">
        <f>SUM(E20+J20)</f>
        <v>1376325</v>
      </c>
      <c r="E20" s="108">
        <v>1376325</v>
      </c>
      <c r="F20" s="97"/>
      <c r="G20" s="97">
        <v>1376325</v>
      </c>
      <c r="H20" s="97"/>
      <c r="I20" s="97"/>
      <c r="J20" s="119"/>
    </row>
    <row r="21" spans="1:10" s="1" customFormat="1" ht="15">
      <c r="A21" s="68"/>
      <c r="B21" s="69" t="s">
        <v>147</v>
      </c>
      <c r="C21" s="45" t="s">
        <v>148</v>
      </c>
      <c r="D21" s="41">
        <f aca="true" t="shared" si="1" ref="D21:D86">SUM(E21+J21)</f>
        <v>1182500</v>
      </c>
      <c r="E21" s="108"/>
      <c r="F21" s="97"/>
      <c r="G21" s="97"/>
      <c r="H21" s="97"/>
      <c r="I21" s="97"/>
      <c r="J21" s="119">
        <v>1182500</v>
      </c>
    </row>
    <row r="22" spans="1:10" s="1" customFormat="1" ht="15">
      <c r="A22" s="68"/>
      <c r="B22" s="69" t="s">
        <v>171</v>
      </c>
      <c r="C22" s="45" t="s">
        <v>185</v>
      </c>
      <c r="D22" s="41">
        <f t="shared" si="1"/>
        <v>300000</v>
      </c>
      <c r="E22" s="108"/>
      <c r="F22" s="97"/>
      <c r="G22" s="97"/>
      <c r="H22" s="97"/>
      <c r="I22" s="97"/>
      <c r="J22" s="119">
        <v>300000</v>
      </c>
    </row>
    <row r="23" spans="1:10" ht="15">
      <c r="A23" s="68"/>
      <c r="B23" s="69" t="s">
        <v>32</v>
      </c>
      <c r="C23" s="45" t="s">
        <v>7</v>
      </c>
      <c r="D23" s="41">
        <f t="shared" si="1"/>
        <v>5770000</v>
      </c>
      <c r="E23" s="108">
        <v>2900000</v>
      </c>
      <c r="F23" s="97"/>
      <c r="G23" s="97"/>
      <c r="H23" s="97"/>
      <c r="I23" s="97"/>
      <c r="J23" s="119">
        <v>2870000</v>
      </c>
    </row>
    <row r="24" spans="1:10" ht="15.75" thickBot="1">
      <c r="A24" s="66"/>
      <c r="B24" s="67" t="s">
        <v>135</v>
      </c>
      <c r="C24" s="35" t="s">
        <v>136</v>
      </c>
      <c r="D24" s="11">
        <f t="shared" si="1"/>
        <v>320000</v>
      </c>
      <c r="E24" s="107">
        <v>320000</v>
      </c>
      <c r="F24" s="96"/>
      <c r="G24" s="96"/>
      <c r="H24" s="96"/>
      <c r="I24" s="96"/>
      <c r="J24" s="118"/>
    </row>
    <row r="25" spans="1:10" ht="28.5" customHeight="1">
      <c r="A25" s="64" t="s">
        <v>34</v>
      </c>
      <c r="B25" s="65"/>
      <c r="C25" s="60" t="s">
        <v>35</v>
      </c>
      <c r="D25" s="20">
        <f>D26</f>
        <v>23510</v>
      </c>
      <c r="E25" s="106">
        <f>E26</f>
        <v>23510</v>
      </c>
      <c r="F25" s="95"/>
      <c r="G25" s="95">
        <f>G26</f>
        <v>23510</v>
      </c>
      <c r="H25" s="95"/>
      <c r="I25" s="95"/>
      <c r="J25" s="117"/>
    </row>
    <row r="26" spans="1:10" ht="30.75" thickBot="1">
      <c r="A26" s="66"/>
      <c r="B26" s="67" t="s">
        <v>158</v>
      </c>
      <c r="C26" s="35" t="s">
        <v>159</v>
      </c>
      <c r="D26" s="41">
        <f t="shared" si="1"/>
        <v>23510</v>
      </c>
      <c r="E26" s="107">
        <v>23510</v>
      </c>
      <c r="F26" s="96"/>
      <c r="G26" s="96">
        <v>23510</v>
      </c>
      <c r="H26" s="96"/>
      <c r="I26" s="96"/>
      <c r="J26" s="118"/>
    </row>
    <row r="27" spans="1:10" s="21" customFormat="1" ht="31.5" customHeight="1">
      <c r="A27" s="64" t="s">
        <v>36</v>
      </c>
      <c r="B27" s="65"/>
      <c r="C27" s="60" t="s">
        <v>38</v>
      </c>
      <c r="D27" s="20">
        <f>SUM(D28:D31)</f>
        <v>4176000</v>
      </c>
      <c r="E27" s="106">
        <f aca="true" t="shared" si="2" ref="E27:J27">SUM(E28:E31)</f>
        <v>1833000</v>
      </c>
      <c r="F27" s="95"/>
      <c r="G27" s="95">
        <f t="shared" si="2"/>
        <v>1300000</v>
      </c>
      <c r="H27" s="95"/>
      <c r="I27" s="95"/>
      <c r="J27" s="117">
        <f t="shared" si="2"/>
        <v>2343000</v>
      </c>
    </row>
    <row r="28" spans="1:10" s="21" customFormat="1" ht="21" customHeight="1">
      <c r="A28" s="64"/>
      <c r="B28" s="69" t="s">
        <v>37</v>
      </c>
      <c r="C28" s="45" t="s">
        <v>10</v>
      </c>
      <c r="D28" s="41">
        <f t="shared" si="1"/>
        <v>2100000</v>
      </c>
      <c r="E28" s="108">
        <v>1300000</v>
      </c>
      <c r="F28" s="98"/>
      <c r="G28" s="97">
        <v>1300000</v>
      </c>
      <c r="H28" s="98"/>
      <c r="I28" s="98"/>
      <c r="J28" s="119">
        <v>800000</v>
      </c>
    </row>
    <row r="29" spans="1:10" ht="30">
      <c r="A29" s="68"/>
      <c r="B29" s="69" t="s">
        <v>39</v>
      </c>
      <c r="C29" s="45" t="s">
        <v>13</v>
      </c>
      <c r="D29" s="41">
        <f t="shared" si="1"/>
        <v>495000</v>
      </c>
      <c r="E29" s="108">
        <v>395000</v>
      </c>
      <c r="F29" s="97"/>
      <c r="G29" s="97"/>
      <c r="H29" s="97"/>
      <c r="I29" s="97"/>
      <c r="J29" s="119">
        <v>100000</v>
      </c>
    </row>
    <row r="30" spans="1:10" ht="20.25" customHeight="1">
      <c r="A30" s="68"/>
      <c r="B30" s="69" t="s">
        <v>132</v>
      </c>
      <c r="C30" s="45" t="s">
        <v>186</v>
      </c>
      <c r="D30" s="41">
        <f t="shared" si="1"/>
        <v>1403000</v>
      </c>
      <c r="E30" s="109"/>
      <c r="F30" s="99"/>
      <c r="G30" s="99"/>
      <c r="H30" s="99"/>
      <c r="I30" s="99"/>
      <c r="J30" s="120">
        <v>1403000</v>
      </c>
    </row>
    <row r="31" spans="1:10" ht="24.75" customHeight="1" thickBot="1">
      <c r="A31" s="66"/>
      <c r="B31" s="67" t="s">
        <v>40</v>
      </c>
      <c r="C31" s="35" t="s">
        <v>5</v>
      </c>
      <c r="D31" s="41">
        <f t="shared" si="1"/>
        <v>178000</v>
      </c>
      <c r="E31" s="107">
        <v>138000</v>
      </c>
      <c r="F31" s="96"/>
      <c r="G31" s="96"/>
      <c r="H31" s="96"/>
      <c r="I31" s="96"/>
      <c r="J31" s="118">
        <v>40000</v>
      </c>
    </row>
    <row r="32" spans="1:10" s="21" customFormat="1" ht="29.25" customHeight="1">
      <c r="A32" s="64" t="s">
        <v>41</v>
      </c>
      <c r="B32" s="65"/>
      <c r="C32" s="60" t="s">
        <v>42</v>
      </c>
      <c r="D32" s="20">
        <f>D33</f>
        <v>50000</v>
      </c>
      <c r="E32" s="106">
        <f>E33</f>
        <v>50000</v>
      </c>
      <c r="F32" s="95"/>
      <c r="G32" s="95"/>
      <c r="H32" s="95"/>
      <c r="I32" s="95"/>
      <c r="J32" s="117"/>
    </row>
    <row r="33" spans="1:10" ht="30.75" thickBot="1">
      <c r="A33" s="68"/>
      <c r="B33" s="69" t="s">
        <v>139</v>
      </c>
      <c r="C33" s="45" t="s">
        <v>144</v>
      </c>
      <c r="D33" s="41">
        <f t="shared" si="1"/>
        <v>50000</v>
      </c>
      <c r="E33" s="107">
        <v>50000</v>
      </c>
      <c r="F33" s="96"/>
      <c r="G33" s="96"/>
      <c r="H33" s="96"/>
      <c r="I33" s="96"/>
      <c r="J33" s="118"/>
    </row>
    <row r="34" spans="1:10" s="21" customFormat="1" ht="32.25" customHeight="1">
      <c r="A34" s="70" t="s">
        <v>43</v>
      </c>
      <c r="B34" s="65"/>
      <c r="C34" s="60" t="s">
        <v>44</v>
      </c>
      <c r="D34" s="20">
        <f>D36+D37+D38+D35</f>
        <v>6828831</v>
      </c>
      <c r="E34" s="106">
        <f aca="true" t="shared" si="3" ref="E34:J34">E36+E37+E38+E35</f>
        <v>6553831</v>
      </c>
      <c r="F34" s="95">
        <f t="shared" si="3"/>
        <v>4723599</v>
      </c>
      <c r="G34" s="95"/>
      <c r="H34" s="95"/>
      <c r="I34" s="95"/>
      <c r="J34" s="117">
        <f t="shared" si="3"/>
        <v>275000</v>
      </c>
    </row>
    <row r="35" spans="1:10" s="21" customFormat="1" ht="21.75" customHeight="1">
      <c r="A35" s="64"/>
      <c r="B35" s="69" t="s">
        <v>99</v>
      </c>
      <c r="C35" s="45" t="s">
        <v>100</v>
      </c>
      <c r="D35" s="41">
        <f t="shared" si="1"/>
        <v>284688</v>
      </c>
      <c r="E35" s="108">
        <v>284688</v>
      </c>
      <c r="F35" s="97">
        <v>284688</v>
      </c>
      <c r="G35" s="98"/>
      <c r="H35" s="98"/>
      <c r="I35" s="98"/>
      <c r="J35" s="121"/>
    </row>
    <row r="36" spans="1:10" ht="30">
      <c r="A36" s="68"/>
      <c r="B36" s="69" t="s">
        <v>45</v>
      </c>
      <c r="C36" s="45" t="s">
        <v>46</v>
      </c>
      <c r="D36" s="41">
        <f t="shared" si="1"/>
        <v>390500</v>
      </c>
      <c r="E36" s="108">
        <v>390500</v>
      </c>
      <c r="F36" s="97"/>
      <c r="G36" s="97"/>
      <c r="H36" s="97"/>
      <c r="I36" s="97"/>
      <c r="J36" s="119"/>
    </row>
    <row r="37" spans="1:10" ht="30">
      <c r="A37" s="68"/>
      <c r="B37" s="69" t="s">
        <v>47</v>
      </c>
      <c r="C37" s="45" t="s">
        <v>48</v>
      </c>
      <c r="D37" s="41">
        <f t="shared" si="1"/>
        <v>6148143</v>
      </c>
      <c r="E37" s="108">
        <v>5873143</v>
      </c>
      <c r="F37" s="97">
        <v>4438911</v>
      </c>
      <c r="G37" s="97"/>
      <c r="H37" s="97"/>
      <c r="I37" s="97"/>
      <c r="J37" s="119">
        <v>275000</v>
      </c>
    </row>
    <row r="38" spans="1:10" ht="15.75" thickBot="1">
      <c r="A38" s="66"/>
      <c r="B38" s="67" t="s">
        <v>49</v>
      </c>
      <c r="C38" s="35" t="s">
        <v>5</v>
      </c>
      <c r="D38" s="41">
        <f t="shared" si="1"/>
        <v>5500</v>
      </c>
      <c r="E38" s="107">
        <v>5500</v>
      </c>
      <c r="F38" s="96"/>
      <c r="G38" s="96"/>
      <c r="H38" s="96"/>
      <c r="I38" s="96"/>
      <c r="J38" s="118"/>
    </row>
    <row r="39" spans="1:10" s="21" customFormat="1" ht="41.25" customHeight="1">
      <c r="A39" s="64" t="s">
        <v>50</v>
      </c>
      <c r="B39" s="65"/>
      <c r="C39" s="60" t="s">
        <v>51</v>
      </c>
      <c r="D39" s="20">
        <f>SUM(D40:D43)</f>
        <v>791580</v>
      </c>
      <c r="E39" s="106">
        <f aca="true" t="shared" si="4" ref="E39:J39">SUM(E40:E43)</f>
        <v>696580</v>
      </c>
      <c r="F39" s="95">
        <f t="shared" si="4"/>
        <v>441642</v>
      </c>
      <c r="G39" s="95"/>
      <c r="H39" s="95"/>
      <c r="I39" s="95"/>
      <c r="J39" s="117">
        <f t="shared" si="4"/>
        <v>95000</v>
      </c>
    </row>
    <row r="40" spans="1:10" ht="18.75" customHeight="1">
      <c r="A40" s="68"/>
      <c r="B40" s="69" t="s">
        <v>52</v>
      </c>
      <c r="C40" s="45" t="s">
        <v>12</v>
      </c>
      <c r="D40" s="41">
        <f t="shared" si="1"/>
        <v>166920</v>
      </c>
      <c r="E40" s="108">
        <v>131920</v>
      </c>
      <c r="F40" s="97">
        <v>700</v>
      </c>
      <c r="G40" s="97"/>
      <c r="H40" s="97"/>
      <c r="I40" s="97"/>
      <c r="J40" s="119">
        <v>35000</v>
      </c>
    </row>
    <row r="41" spans="1:10" ht="18.75" customHeight="1">
      <c r="A41" s="68"/>
      <c r="B41" s="69" t="s">
        <v>53</v>
      </c>
      <c r="C41" s="45" t="s">
        <v>25</v>
      </c>
      <c r="D41" s="41">
        <f t="shared" si="1"/>
        <v>38000</v>
      </c>
      <c r="E41" s="108">
        <v>38000</v>
      </c>
      <c r="F41" s="97"/>
      <c r="G41" s="97"/>
      <c r="H41" s="97"/>
      <c r="I41" s="97"/>
      <c r="J41" s="119"/>
    </row>
    <row r="42" spans="1:10" ht="20.25" customHeight="1">
      <c r="A42" s="68"/>
      <c r="B42" s="69" t="s">
        <v>54</v>
      </c>
      <c r="C42" s="45" t="s">
        <v>55</v>
      </c>
      <c r="D42" s="41">
        <f>SUM(E42+J42)</f>
        <v>526660</v>
      </c>
      <c r="E42" s="108">
        <v>526660</v>
      </c>
      <c r="F42" s="97">
        <v>440942</v>
      </c>
      <c r="G42" s="97"/>
      <c r="H42" s="97"/>
      <c r="I42" s="97"/>
      <c r="J42" s="119"/>
    </row>
    <row r="43" spans="1:10" ht="24" customHeight="1" thickBot="1">
      <c r="A43" s="66"/>
      <c r="B43" s="71" t="s">
        <v>172</v>
      </c>
      <c r="C43" s="82" t="s">
        <v>5</v>
      </c>
      <c r="D43" s="13">
        <f t="shared" si="1"/>
        <v>60000</v>
      </c>
      <c r="E43" s="110"/>
      <c r="F43" s="100"/>
      <c r="G43" s="100"/>
      <c r="H43" s="100"/>
      <c r="I43" s="100"/>
      <c r="J43" s="122">
        <v>60000</v>
      </c>
    </row>
    <row r="44" spans="1:10" ht="108">
      <c r="A44" s="70" t="s">
        <v>165</v>
      </c>
      <c r="B44" s="72"/>
      <c r="C44" s="60" t="s">
        <v>178</v>
      </c>
      <c r="D44" s="20">
        <f>SUM(D45)</f>
        <v>210340</v>
      </c>
      <c r="E44" s="106">
        <f>SUM(E45)</f>
        <v>210340</v>
      </c>
      <c r="F44" s="106">
        <f>SUM(F45)</f>
        <v>41900</v>
      </c>
      <c r="G44" s="95"/>
      <c r="H44" s="95"/>
      <c r="I44" s="95"/>
      <c r="J44" s="117"/>
    </row>
    <row r="45" spans="1:10" ht="45.75" thickBot="1">
      <c r="A45" s="64"/>
      <c r="B45" s="69" t="s">
        <v>166</v>
      </c>
      <c r="C45" s="45" t="s">
        <v>179</v>
      </c>
      <c r="D45" s="41">
        <f>SUM(E45+J45)</f>
        <v>210340</v>
      </c>
      <c r="E45" s="107">
        <v>210340</v>
      </c>
      <c r="F45" s="96">
        <v>41900</v>
      </c>
      <c r="G45" s="101"/>
      <c r="H45" s="101"/>
      <c r="I45" s="101"/>
      <c r="J45" s="123"/>
    </row>
    <row r="46" spans="1:10" s="2" customFormat="1" ht="36" customHeight="1">
      <c r="A46" s="70" t="s">
        <v>118</v>
      </c>
      <c r="B46" s="72"/>
      <c r="C46" s="60" t="s">
        <v>120</v>
      </c>
      <c r="D46" s="20">
        <f>D48+D47</f>
        <v>1920576</v>
      </c>
      <c r="E46" s="106">
        <f>E48+E47</f>
        <v>1920576</v>
      </c>
      <c r="F46" s="95"/>
      <c r="G46" s="95"/>
      <c r="H46" s="95">
        <f>H48+H47</f>
        <v>1020185</v>
      </c>
      <c r="I46" s="95">
        <f>I48+I47</f>
        <v>900391</v>
      </c>
      <c r="J46" s="117"/>
    </row>
    <row r="47" spans="1:10" s="2" customFormat="1" ht="45">
      <c r="A47" s="64"/>
      <c r="B47" s="69" t="s">
        <v>122</v>
      </c>
      <c r="C47" s="45" t="s">
        <v>123</v>
      </c>
      <c r="D47" s="41">
        <f t="shared" si="1"/>
        <v>1020185</v>
      </c>
      <c r="E47" s="108">
        <v>1020185</v>
      </c>
      <c r="F47" s="98"/>
      <c r="G47" s="98"/>
      <c r="H47" s="97">
        <v>1020185</v>
      </c>
      <c r="I47" s="98"/>
      <c r="J47" s="121"/>
    </row>
    <row r="48" spans="1:10" ht="45.75" thickBot="1">
      <c r="A48" s="66"/>
      <c r="B48" s="67" t="s">
        <v>119</v>
      </c>
      <c r="C48" s="35" t="s">
        <v>121</v>
      </c>
      <c r="D48" s="41">
        <f t="shared" si="1"/>
        <v>900391</v>
      </c>
      <c r="E48" s="107">
        <v>900391</v>
      </c>
      <c r="F48" s="96"/>
      <c r="G48" s="96"/>
      <c r="H48" s="96"/>
      <c r="I48" s="96">
        <v>900391</v>
      </c>
      <c r="J48" s="118"/>
    </row>
    <row r="49" spans="1:10" s="21" customFormat="1" ht="32.25" customHeight="1">
      <c r="A49" s="64" t="s">
        <v>56</v>
      </c>
      <c r="B49" s="65"/>
      <c r="C49" s="60" t="s">
        <v>26</v>
      </c>
      <c r="D49" s="20">
        <f>D50</f>
        <v>652000</v>
      </c>
      <c r="E49" s="106">
        <f>E50</f>
        <v>652000</v>
      </c>
      <c r="F49" s="95"/>
      <c r="G49" s="95"/>
      <c r="H49" s="95"/>
      <c r="I49" s="95"/>
      <c r="J49" s="117"/>
    </row>
    <row r="50" spans="1:10" ht="24" customHeight="1" thickBot="1">
      <c r="A50" s="66"/>
      <c r="B50" s="67" t="s">
        <v>57</v>
      </c>
      <c r="C50" s="35" t="s">
        <v>27</v>
      </c>
      <c r="D50" s="41">
        <f t="shared" si="1"/>
        <v>652000</v>
      </c>
      <c r="E50" s="107">
        <v>652000</v>
      </c>
      <c r="F50" s="96"/>
      <c r="G50" s="96"/>
      <c r="H50" s="96"/>
      <c r="I50" s="96"/>
      <c r="J50" s="118"/>
    </row>
    <row r="51" spans="1:10" s="21" customFormat="1" ht="26.25" customHeight="1">
      <c r="A51" s="64" t="s">
        <v>58</v>
      </c>
      <c r="B51" s="65"/>
      <c r="C51" s="60" t="s">
        <v>14</v>
      </c>
      <c r="D51" s="20">
        <f>D52+D53+D54+D55+D56+D57+D58+D59</f>
        <v>28212000</v>
      </c>
      <c r="E51" s="106">
        <f aca="true" t="shared" si="5" ref="E51:J51">E52+E53+E54+E55+E56+E57+E58+E59</f>
        <v>27054000</v>
      </c>
      <c r="F51" s="95">
        <f t="shared" si="5"/>
        <v>21014100</v>
      </c>
      <c r="G51" s="95"/>
      <c r="H51" s="95"/>
      <c r="I51" s="95"/>
      <c r="J51" s="117">
        <f t="shared" si="5"/>
        <v>1158000</v>
      </c>
    </row>
    <row r="52" spans="1:10" ht="21.75" customHeight="1">
      <c r="A52" s="68"/>
      <c r="B52" s="69" t="s">
        <v>59</v>
      </c>
      <c r="C52" s="45" t="s">
        <v>15</v>
      </c>
      <c r="D52" s="41">
        <f t="shared" si="1"/>
        <v>13400800</v>
      </c>
      <c r="E52" s="108">
        <v>12435800</v>
      </c>
      <c r="F52" s="97">
        <v>9822000</v>
      </c>
      <c r="G52" s="97"/>
      <c r="H52" s="97"/>
      <c r="I52" s="97"/>
      <c r="J52" s="119">
        <v>965000</v>
      </c>
    </row>
    <row r="53" spans="1:10" ht="20.25" customHeight="1">
      <c r="A53" s="68"/>
      <c r="B53" s="69" t="s">
        <v>60</v>
      </c>
      <c r="C53" s="45" t="s">
        <v>160</v>
      </c>
      <c r="D53" s="41">
        <f t="shared" si="1"/>
        <v>6087000</v>
      </c>
      <c r="E53" s="108">
        <v>5924000</v>
      </c>
      <c r="F53" s="97">
        <v>4376000</v>
      </c>
      <c r="G53" s="97"/>
      <c r="H53" s="97"/>
      <c r="I53" s="97"/>
      <c r="J53" s="119">
        <v>163000</v>
      </c>
    </row>
    <row r="54" spans="1:10" ht="18.75" customHeight="1">
      <c r="A54" s="68"/>
      <c r="B54" s="69" t="s">
        <v>61</v>
      </c>
      <c r="C54" s="45" t="s">
        <v>16</v>
      </c>
      <c r="D54" s="41">
        <f t="shared" si="1"/>
        <v>7272000</v>
      </c>
      <c r="E54" s="108">
        <v>7272000</v>
      </c>
      <c r="F54" s="97">
        <v>6026000</v>
      </c>
      <c r="G54" s="97"/>
      <c r="H54" s="97"/>
      <c r="I54" s="97"/>
      <c r="J54" s="119"/>
    </row>
    <row r="55" spans="1:10" ht="18" customHeight="1">
      <c r="A55" s="68"/>
      <c r="B55" s="69" t="s">
        <v>62</v>
      </c>
      <c r="C55" s="45" t="s">
        <v>17</v>
      </c>
      <c r="D55" s="41">
        <f t="shared" si="1"/>
        <v>170000</v>
      </c>
      <c r="E55" s="108">
        <v>170000</v>
      </c>
      <c r="F55" s="97">
        <v>8000</v>
      </c>
      <c r="G55" s="97"/>
      <c r="H55" s="97"/>
      <c r="I55" s="97"/>
      <c r="J55" s="119"/>
    </row>
    <row r="56" spans="1:10" ht="30">
      <c r="A56" s="68"/>
      <c r="B56" s="69" t="s">
        <v>63</v>
      </c>
      <c r="C56" s="45" t="s">
        <v>161</v>
      </c>
      <c r="D56" s="41">
        <f t="shared" si="1"/>
        <v>896000</v>
      </c>
      <c r="E56" s="108">
        <v>866000</v>
      </c>
      <c r="F56" s="97">
        <v>742100</v>
      </c>
      <c r="G56" s="97"/>
      <c r="H56" s="97"/>
      <c r="I56" s="97"/>
      <c r="J56" s="119">
        <v>30000</v>
      </c>
    </row>
    <row r="57" spans="1:10" ht="18.75" customHeight="1">
      <c r="A57" s="68"/>
      <c r="B57" s="69" t="s">
        <v>140</v>
      </c>
      <c r="C57" s="45" t="s">
        <v>141</v>
      </c>
      <c r="D57" s="41">
        <f t="shared" si="1"/>
        <v>7200</v>
      </c>
      <c r="E57" s="108">
        <v>7200</v>
      </c>
      <c r="F57" s="97"/>
      <c r="G57" s="97"/>
      <c r="H57" s="97"/>
      <c r="I57" s="97"/>
      <c r="J57" s="119"/>
    </row>
    <row r="58" spans="1:10" ht="21" customHeight="1">
      <c r="A58" s="68"/>
      <c r="B58" s="69" t="s">
        <v>142</v>
      </c>
      <c r="C58" s="45" t="s">
        <v>143</v>
      </c>
      <c r="D58" s="41">
        <f t="shared" si="1"/>
        <v>149000</v>
      </c>
      <c r="E58" s="108">
        <v>149000</v>
      </c>
      <c r="F58" s="97">
        <v>40000</v>
      </c>
      <c r="G58" s="97"/>
      <c r="H58" s="97"/>
      <c r="I58" s="97"/>
      <c r="J58" s="119"/>
    </row>
    <row r="59" spans="1:10" ht="21.75" customHeight="1" thickBot="1">
      <c r="A59" s="66"/>
      <c r="B59" s="67" t="s">
        <v>64</v>
      </c>
      <c r="C59" s="35" t="s">
        <v>5</v>
      </c>
      <c r="D59" s="41">
        <f t="shared" si="1"/>
        <v>230000</v>
      </c>
      <c r="E59" s="107">
        <v>230000</v>
      </c>
      <c r="F59" s="96"/>
      <c r="G59" s="96"/>
      <c r="H59" s="96"/>
      <c r="I59" s="96"/>
      <c r="J59" s="118"/>
    </row>
    <row r="60" spans="1:10" s="21" customFormat="1" ht="22.5" customHeight="1">
      <c r="A60" s="64" t="s">
        <v>65</v>
      </c>
      <c r="B60" s="65"/>
      <c r="C60" s="60" t="s">
        <v>20</v>
      </c>
      <c r="D60" s="20">
        <f>SUM(D61:D63)</f>
        <v>1030400</v>
      </c>
      <c r="E60" s="106">
        <f aca="true" t="shared" si="6" ref="E60:J60">SUM(E61:E63)</f>
        <v>790400</v>
      </c>
      <c r="F60" s="95">
        <f t="shared" si="6"/>
        <v>136660</v>
      </c>
      <c r="G60" s="95">
        <f t="shared" si="6"/>
        <v>244908</v>
      </c>
      <c r="H60" s="95"/>
      <c r="I60" s="95"/>
      <c r="J60" s="117">
        <f t="shared" si="6"/>
        <v>240000</v>
      </c>
    </row>
    <row r="61" spans="1:10" s="21" customFormat="1" ht="22.5" customHeight="1">
      <c r="A61" s="64"/>
      <c r="B61" s="69" t="s">
        <v>162</v>
      </c>
      <c r="C61" s="45" t="s">
        <v>173</v>
      </c>
      <c r="D61" s="41">
        <f>SUM(E61+J61)</f>
        <v>290000</v>
      </c>
      <c r="E61" s="108">
        <v>50000</v>
      </c>
      <c r="F61" s="97"/>
      <c r="G61" s="97">
        <v>50000</v>
      </c>
      <c r="H61" s="97"/>
      <c r="I61" s="97"/>
      <c r="J61" s="119">
        <v>240000</v>
      </c>
    </row>
    <row r="62" spans="1:10" ht="23.25" customHeight="1">
      <c r="A62" s="68"/>
      <c r="B62" s="69" t="s">
        <v>66</v>
      </c>
      <c r="C62" s="45" t="s">
        <v>22</v>
      </c>
      <c r="D62" s="41">
        <f t="shared" si="1"/>
        <v>650000</v>
      </c>
      <c r="E62" s="108">
        <v>650000</v>
      </c>
      <c r="F62" s="97">
        <v>136660</v>
      </c>
      <c r="G62" s="97">
        <v>104508</v>
      </c>
      <c r="H62" s="97"/>
      <c r="I62" s="97"/>
      <c r="J62" s="119"/>
    </row>
    <row r="63" spans="1:10" ht="24.75" customHeight="1" thickBot="1">
      <c r="A63" s="66"/>
      <c r="B63" s="67" t="s">
        <v>67</v>
      </c>
      <c r="C63" s="35" t="s">
        <v>24</v>
      </c>
      <c r="D63" s="41">
        <f t="shared" si="1"/>
        <v>90400</v>
      </c>
      <c r="E63" s="107">
        <v>90400</v>
      </c>
      <c r="F63" s="96"/>
      <c r="G63" s="96">
        <v>90400</v>
      </c>
      <c r="H63" s="96"/>
      <c r="I63" s="96"/>
      <c r="J63" s="118"/>
    </row>
    <row r="64" spans="1:10" s="21" customFormat="1" ht="25.5" customHeight="1">
      <c r="A64" s="64" t="s">
        <v>154</v>
      </c>
      <c r="B64" s="65"/>
      <c r="C64" s="60" t="s">
        <v>180</v>
      </c>
      <c r="D64" s="20">
        <f>D65+D66+D67+D68+D69</f>
        <v>5829345</v>
      </c>
      <c r="E64" s="106">
        <f aca="true" t="shared" si="7" ref="E64:J64">E65+E66+E67+E68+E69</f>
        <v>5811345</v>
      </c>
      <c r="F64" s="95">
        <f t="shared" si="7"/>
        <v>1200570</v>
      </c>
      <c r="G64" s="95"/>
      <c r="H64" s="95"/>
      <c r="I64" s="95"/>
      <c r="J64" s="117">
        <f t="shared" si="7"/>
        <v>18000</v>
      </c>
    </row>
    <row r="65" spans="1:10" ht="30">
      <c r="A65" s="68"/>
      <c r="B65" s="69" t="s">
        <v>156</v>
      </c>
      <c r="C65" s="45" t="s">
        <v>138</v>
      </c>
      <c r="D65" s="41">
        <f t="shared" si="1"/>
        <v>1275000</v>
      </c>
      <c r="E65" s="108">
        <v>1275000</v>
      </c>
      <c r="F65" s="97"/>
      <c r="G65" s="97"/>
      <c r="H65" s="97"/>
      <c r="I65" s="97"/>
      <c r="J65" s="119"/>
    </row>
    <row r="66" spans="1:10" ht="20.25" customHeight="1">
      <c r="A66" s="68"/>
      <c r="B66" s="69" t="s">
        <v>167</v>
      </c>
      <c r="C66" s="45" t="s">
        <v>23</v>
      </c>
      <c r="D66" s="41">
        <f t="shared" si="1"/>
        <v>2780500</v>
      </c>
      <c r="E66" s="108">
        <v>2780500</v>
      </c>
      <c r="F66" s="97"/>
      <c r="G66" s="97"/>
      <c r="H66" s="97"/>
      <c r="I66" s="97"/>
      <c r="J66" s="119"/>
    </row>
    <row r="67" spans="1:10" ht="21.75" customHeight="1">
      <c r="A67" s="68"/>
      <c r="B67" s="69" t="s">
        <v>168</v>
      </c>
      <c r="C67" s="45" t="s">
        <v>70</v>
      </c>
      <c r="D67" s="41">
        <f t="shared" si="1"/>
        <v>1622695</v>
      </c>
      <c r="E67" s="108">
        <v>1604695</v>
      </c>
      <c r="F67" s="97">
        <v>1129220</v>
      </c>
      <c r="G67" s="97"/>
      <c r="H67" s="97"/>
      <c r="I67" s="97"/>
      <c r="J67" s="119">
        <v>18000</v>
      </c>
    </row>
    <row r="68" spans="1:10" ht="30">
      <c r="A68" s="68"/>
      <c r="B68" s="69" t="s">
        <v>169</v>
      </c>
      <c r="C68" s="45" t="s">
        <v>71</v>
      </c>
      <c r="D68" s="41">
        <f t="shared" si="1"/>
        <v>10000</v>
      </c>
      <c r="E68" s="108">
        <v>10000</v>
      </c>
      <c r="F68" s="97"/>
      <c r="G68" s="97"/>
      <c r="H68" s="97"/>
      <c r="I68" s="97"/>
      <c r="J68" s="119"/>
    </row>
    <row r="69" spans="1:10" ht="24.75" customHeight="1" thickBot="1">
      <c r="A69" s="66"/>
      <c r="B69" s="67" t="s">
        <v>170</v>
      </c>
      <c r="C69" s="35" t="s">
        <v>5</v>
      </c>
      <c r="D69" s="41">
        <f t="shared" si="1"/>
        <v>141150</v>
      </c>
      <c r="E69" s="107">
        <v>141150</v>
      </c>
      <c r="F69" s="96">
        <v>71350</v>
      </c>
      <c r="G69" s="96"/>
      <c r="H69" s="96"/>
      <c r="I69" s="96"/>
      <c r="J69" s="118"/>
    </row>
    <row r="70" spans="1:10" ht="36">
      <c r="A70" s="64" t="s">
        <v>68</v>
      </c>
      <c r="B70" s="65"/>
      <c r="C70" s="60" t="s">
        <v>163</v>
      </c>
      <c r="D70" s="20">
        <f>SUM(D71:D72)</f>
        <v>484850</v>
      </c>
      <c r="E70" s="106">
        <f aca="true" t="shared" si="8" ref="E70:J70">SUM(E71:E72)</f>
        <v>479850</v>
      </c>
      <c r="F70" s="95">
        <f t="shared" si="8"/>
        <v>350000</v>
      </c>
      <c r="G70" s="95"/>
      <c r="H70" s="95"/>
      <c r="I70" s="95"/>
      <c r="J70" s="117">
        <f t="shared" si="8"/>
        <v>5000</v>
      </c>
    </row>
    <row r="71" spans="1:10" ht="21" customHeight="1">
      <c r="A71" s="68"/>
      <c r="B71" s="69" t="s">
        <v>69</v>
      </c>
      <c r="C71" s="45" t="s">
        <v>21</v>
      </c>
      <c r="D71" s="41">
        <f t="shared" si="1"/>
        <v>426850</v>
      </c>
      <c r="E71" s="111">
        <v>421850</v>
      </c>
      <c r="F71" s="102">
        <v>316600</v>
      </c>
      <c r="G71" s="102"/>
      <c r="H71" s="102"/>
      <c r="I71" s="102"/>
      <c r="J71" s="124">
        <v>5000</v>
      </c>
    </row>
    <row r="72" spans="1:10" ht="24.75" customHeight="1" thickBot="1">
      <c r="A72" s="66"/>
      <c r="B72" s="73" t="s">
        <v>72</v>
      </c>
      <c r="C72" s="48" t="s">
        <v>5</v>
      </c>
      <c r="D72" s="43">
        <f t="shared" si="1"/>
        <v>58000</v>
      </c>
      <c r="E72" s="110">
        <v>58000</v>
      </c>
      <c r="F72" s="100">
        <v>33400</v>
      </c>
      <c r="G72" s="100"/>
      <c r="H72" s="100"/>
      <c r="I72" s="100"/>
      <c r="J72" s="122"/>
    </row>
    <row r="73" spans="1:10" s="21" customFormat="1" ht="36.75" customHeight="1">
      <c r="A73" s="64" t="s">
        <v>73</v>
      </c>
      <c r="B73" s="74"/>
      <c r="C73" s="46" t="s">
        <v>74</v>
      </c>
      <c r="D73" s="23">
        <f>D74+D75</f>
        <v>1093200</v>
      </c>
      <c r="E73" s="112">
        <f>E74+E75</f>
        <v>1093200</v>
      </c>
      <c r="F73" s="103">
        <f>F74+F75</f>
        <v>836300</v>
      </c>
      <c r="G73" s="103">
        <f>G74+G75</f>
        <v>57000</v>
      </c>
      <c r="H73" s="103"/>
      <c r="I73" s="103"/>
      <c r="J73" s="125"/>
    </row>
    <row r="74" spans="1:10" ht="21.75" customHeight="1">
      <c r="A74" s="68"/>
      <c r="B74" s="69" t="s">
        <v>75</v>
      </c>
      <c r="C74" s="45" t="s">
        <v>76</v>
      </c>
      <c r="D74" s="41">
        <f t="shared" si="1"/>
        <v>950600</v>
      </c>
      <c r="E74" s="108">
        <v>950600</v>
      </c>
      <c r="F74" s="97">
        <v>836000</v>
      </c>
      <c r="G74" s="97"/>
      <c r="H74" s="97"/>
      <c r="I74" s="97"/>
      <c r="J74" s="119"/>
    </row>
    <row r="75" spans="1:10" ht="47.25" customHeight="1" thickBot="1">
      <c r="A75" s="66"/>
      <c r="B75" s="69" t="s">
        <v>77</v>
      </c>
      <c r="C75" s="45" t="s">
        <v>181</v>
      </c>
      <c r="D75" s="41">
        <f t="shared" si="1"/>
        <v>142600</v>
      </c>
      <c r="E75" s="108">
        <v>142600</v>
      </c>
      <c r="F75" s="97">
        <v>300</v>
      </c>
      <c r="G75" s="97">
        <v>57000</v>
      </c>
      <c r="H75" s="97"/>
      <c r="I75" s="97"/>
      <c r="J75" s="119"/>
    </row>
    <row r="76" spans="1:10" s="21" customFormat="1" ht="36" customHeight="1">
      <c r="A76" s="64" t="s">
        <v>78</v>
      </c>
      <c r="B76" s="65"/>
      <c r="C76" s="60" t="s">
        <v>79</v>
      </c>
      <c r="D76" s="20">
        <f>D78+D79+D81+D82+D77+D80</f>
        <v>4453778</v>
      </c>
      <c r="E76" s="106">
        <f aca="true" t="shared" si="9" ref="E76:J76">E78+E79+E81+E82+E77+E80</f>
        <v>3133778</v>
      </c>
      <c r="F76" s="95"/>
      <c r="G76" s="95">
        <f t="shared" si="9"/>
        <v>185404</v>
      </c>
      <c r="H76" s="95"/>
      <c r="I76" s="95"/>
      <c r="J76" s="117">
        <f t="shared" si="9"/>
        <v>1320000</v>
      </c>
    </row>
    <row r="77" spans="1:10" s="1" customFormat="1" ht="23.25" customHeight="1">
      <c r="A77" s="68"/>
      <c r="B77" s="69" t="s">
        <v>107</v>
      </c>
      <c r="C77" s="45" t="s">
        <v>108</v>
      </c>
      <c r="D77" s="41">
        <f t="shared" si="1"/>
        <v>1150000</v>
      </c>
      <c r="E77" s="108"/>
      <c r="F77" s="97"/>
      <c r="G77" s="97"/>
      <c r="H77" s="97"/>
      <c r="I77" s="97"/>
      <c r="J77" s="119">
        <v>1150000</v>
      </c>
    </row>
    <row r="78" spans="1:10" ht="21.75" customHeight="1">
      <c r="A78" s="68"/>
      <c r="B78" s="69" t="s">
        <v>80</v>
      </c>
      <c r="C78" s="45" t="s">
        <v>81</v>
      </c>
      <c r="D78" s="41">
        <f t="shared" si="1"/>
        <v>913778</v>
      </c>
      <c r="E78" s="108">
        <v>913778</v>
      </c>
      <c r="F78" s="97"/>
      <c r="G78" s="97"/>
      <c r="H78" s="97"/>
      <c r="I78" s="97"/>
      <c r="J78" s="119"/>
    </row>
    <row r="79" spans="1:10" ht="35.25" customHeight="1">
      <c r="A79" s="68"/>
      <c r="B79" s="69" t="s">
        <v>82</v>
      </c>
      <c r="C79" s="45" t="s">
        <v>83</v>
      </c>
      <c r="D79" s="41">
        <f t="shared" si="1"/>
        <v>365000</v>
      </c>
      <c r="E79" s="108">
        <v>275000</v>
      </c>
      <c r="F79" s="97"/>
      <c r="G79" s="97"/>
      <c r="H79" s="97"/>
      <c r="I79" s="97"/>
      <c r="J79" s="119">
        <v>90000</v>
      </c>
    </row>
    <row r="80" spans="1:10" ht="18.75" customHeight="1">
      <c r="A80" s="68"/>
      <c r="B80" s="69" t="s">
        <v>116</v>
      </c>
      <c r="C80" s="45" t="s">
        <v>117</v>
      </c>
      <c r="D80" s="41">
        <f t="shared" si="1"/>
        <v>30000</v>
      </c>
      <c r="E80" s="108">
        <v>30000</v>
      </c>
      <c r="F80" s="97"/>
      <c r="G80" s="97"/>
      <c r="H80" s="97"/>
      <c r="I80" s="97"/>
      <c r="J80" s="119"/>
    </row>
    <row r="81" spans="1:10" ht="21" customHeight="1">
      <c r="A81" s="68"/>
      <c r="B81" s="69" t="s">
        <v>84</v>
      </c>
      <c r="C81" s="45" t="s">
        <v>85</v>
      </c>
      <c r="D81" s="41">
        <f t="shared" si="1"/>
        <v>1680000</v>
      </c>
      <c r="E81" s="108">
        <v>1600000</v>
      </c>
      <c r="F81" s="97"/>
      <c r="G81" s="97"/>
      <c r="H81" s="97"/>
      <c r="I81" s="97"/>
      <c r="J81" s="119">
        <v>80000</v>
      </c>
    </row>
    <row r="82" spans="1:10" ht="22.5" customHeight="1" thickBot="1">
      <c r="A82" s="66"/>
      <c r="B82" s="67" t="s">
        <v>86</v>
      </c>
      <c r="C82" s="35" t="s">
        <v>5</v>
      </c>
      <c r="D82" s="41">
        <f t="shared" si="1"/>
        <v>315000</v>
      </c>
      <c r="E82" s="107">
        <v>315000</v>
      </c>
      <c r="F82" s="96"/>
      <c r="G82" s="96">
        <v>185404</v>
      </c>
      <c r="H82" s="96"/>
      <c r="I82" s="96"/>
      <c r="J82" s="118"/>
    </row>
    <row r="83" spans="1:10" s="21" customFormat="1" ht="34.5" customHeight="1">
      <c r="A83" s="64" t="s">
        <v>87</v>
      </c>
      <c r="B83" s="65"/>
      <c r="C83" s="60" t="s">
        <v>88</v>
      </c>
      <c r="D83" s="20">
        <f>D84+D85+D86+D87</f>
        <v>5063000</v>
      </c>
      <c r="E83" s="106">
        <f aca="true" t="shared" si="10" ref="E83:J83">E84+E85+E86+E87</f>
        <v>4787000</v>
      </c>
      <c r="F83" s="95"/>
      <c r="G83" s="95">
        <f t="shared" si="10"/>
        <v>4778000</v>
      </c>
      <c r="H83" s="95"/>
      <c r="I83" s="95"/>
      <c r="J83" s="117">
        <f t="shared" si="10"/>
        <v>276000</v>
      </c>
    </row>
    <row r="84" spans="1:10" ht="20.25" customHeight="1">
      <c r="A84" s="68"/>
      <c r="B84" s="69" t="s">
        <v>89</v>
      </c>
      <c r="C84" s="45" t="s">
        <v>90</v>
      </c>
      <c r="D84" s="41">
        <f t="shared" si="1"/>
        <v>2510500</v>
      </c>
      <c r="E84" s="108">
        <v>2310500</v>
      </c>
      <c r="F84" s="97"/>
      <c r="G84" s="97">
        <v>2310500</v>
      </c>
      <c r="H84" s="97"/>
      <c r="I84" s="97"/>
      <c r="J84" s="119">
        <v>200000</v>
      </c>
    </row>
    <row r="85" spans="1:10" ht="20.25" customHeight="1">
      <c r="A85" s="68"/>
      <c r="B85" s="69" t="s">
        <v>91</v>
      </c>
      <c r="C85" s="45" t="s">
        <v>19</v>
      </c>
      <c r="D85" s="41">
        <f t="shared" si="1"/>
        <v>1545500</v>
      </c>
      <c r="E85" s="108">
        <v>1499500</v>
      </c>
      <c r="F85" s="97"/>
      <c r="G85" s="97">
        <v>1499500</v>
      </c>
      <c r="H85" s="97"/>
      <c r="I85" s="97"/>
      <c r="J85" s="119">
        <v>46000</v>
      </c>
    </row>
    <row r="86" spans="1:10" ht="20.25" customHeight="1">
      <c r="A86" s="68"/>
      <c r="B86" s="69" t="s">
        <v>92</v>
      </c>
      <c r="C86" s="45" t="s">
        <v>18</v>
      </c>
      <c r="D86" s="41">
        <f t="shared" si="1"/>
        <v>993000</v>
      </c>
      <c r="E86" s="108">
        <v>963000</v>
      </c>
      <c r="F86" s="97"/>
      <c r="G86" s="97">
        <v>963000</v>
      </c>
      <c r="H86" s="97"/>
      <c r="I86" s="97"/>
      <c r="J86" s="119">
        <v>30000</v>
      </c>
    </row>
    <row r="87" spans="1:10" ht="21.75" customHeight="1" thickBot="1">
      <c r="A87" s="66"/>
      <c r="B87" s="75" t="s">
        <v>93</v>
      </c>
      <c r="C87" s="35" t="s">
        <v>5</v>
      </c>
      <c r="D87" s="41">
        <f>SUM(E87+J87)</f>
        <v>14000</v>
      </c>
      <c r="E87" s="113">
        <v>14000</v>
      </c>
      <c r="F87" s="96"/>
      <c r="G87" s="96">
        <v>5000</v>
      </c>
      <c r="H87" s="96"/>
      <c r="I87" s="96"/>
      <c r="J87" s="118"/>
    </row>
    <row r="88" spans="1:10" s="21" customFormat="1" ht="23.25" customHeight="1">
      <c r="A88" s="64" t="s">
        <v>94</v>
      </c>
      <c r="B88" s="76"/>
      <c r="C88" s="60" t="s">
        <v>95</v>
      </c>
      <c r="D88" s="24">
        <f>SUM(D89+D90)</f>
        <v>2035000</v>
      </c>
      <c r="E88" s="114">
        <f aca="true" t="shared" si="11" ref="E88:J88">SUM(E89+E90)</f>
        <v>1335000</v>
      </c>
      <c r="F88" s="104"/>
      <c r="G88" s="104">
        <f t="shared" si="11"/>
        <v>1335000</v>
      </c>
      <c r="H88" s="104"/>
      <c r="I88" s="104"/>
      <c r="J88" s="126">
        <f t="shared" si="11"/>
        <v>700000</v>
      </c>
    </row>
    <row r="89" spans="1:10" s="1" customFormat="1" ht="21.75" customHeight="1">
      <c r="A89" s="68"/>
      <c r="B89" s="77" t="s">
        <v>109</v>
      </c>
      <c r="C89" s="45" t="s">
        <v>110</v>
      </c>
      <c r="D89" s="41">
        <f>SUM(E89+J89)</f>
        <v>1585000</v>
      </c>
      <c r="E89" s="115">
        <v>885000</v>
      </c>
      <c r="F89" s="97"/>
      <c r="G89" s="97">
        <v>885000</v>
      </c>
      <c r="H89" s="97"/>
      <c r="I89" s="97"/>
      <c r="J89" s="119">
        <v>700000</v>
      </c>
    </row>
    <row r="90" spans="1:10" ht="30.75" thickBot="1">
      <c r="A90" s="66"/>
      <c r="B90" s="75" t="s">
        <v>96</v>
      </c>
      <c r="C90" s="35" t="s">
        <v>97</v>
      </c>
      <c r="D90" s="41">
        <f>SUM(E90+J90)</f>
        <v>450000</v>
      </c>
      <c r="E90" s="113">
        <v>450000</v>
      </c>
      <c r="F90" s="96"/>
      <c r="G90" s="96">
        <v>450000</v>
      </c>
      <c r="H90" s="96"/>
      <c r="I90" s="96"/>
      <c r="J90" s="118"/>
    </row>
    <row r="91" spans="1:10" s="21" customFormat="1" ht="35.25" customHeight="1" thickBot="1">
      <c r="A91" s="182" t="s">
        <v>98</v>
      </c>
      <c r="B91" s="183"/>
      <c r="C91" s="184"/>
      <c r="D91" s="27">
        <f>D13+D15+D17+D19+D25+D27+D32+D34+D39+D44+D46+D49+D51+D60+D64+D70+D73+D76+D83+D88</f>
        <v>72051135</v>
      </c>
      <c r="E91" s="116">
        <f aca="true" t="shared" si="12" ref="E91:J91">E13+E15+E17+E19+E25+E27+E32+E34+E39+E44+E46+E49+E51+E60+E64+E70+E73+E76+E83+E88</f>
        <v>61268635</v>
      </c>
      <c r="F91" s="105">
        <f t="shared" si="12"/>
        <v>28744771</v>
      </c>
      <c r="G91" s="105">
        <f t="shared" si="12"/>
        <v>9305347</v>
      </c>
      <c r="H91" s="105">
        <f t="shared" si="12"/>
        <v>1020185</v>
      </c>
      <c r="I91" s="105">
        <f t="shared" si="12"/>
        <v>900391</v>
      </c>
      <c r="J91" s="127">
        <f t="shared" si="12"/>
        <v>10782500</v>
      </c>
    </row>
    <row r="92" spans="1:5" s="21" customFormat="1" ht="30.75" customHeight="1">
      <c r="A92" s="28"/>
      <c r="B92" s="28"/>
      <c r="C92" s="28"/>
      <c r="D92" s="32"/>
      <c r="E92" s="33"/>
    </row>
    <row r="93" spans="1:5" s="21" customFormat="1" ht="18">
      <c r="A93" s="38" t="s">
        <v>124</v>
      </c>
      <c r="B93" s="38"/>
      <c r="C93" s="38"/>
      <c r="D93" s="38"/>
      <c r="E93" s="38"/>
    </row>
    <row r="94" spans="1:5" s="21" customFormat="1" ht="18.75" thickBot="1">
      <c r="A94" s="44"/>
      <c r="B94" s="44"/>
      <c r="C94" s="44"/>
      <c r="D94" s="33"/>
      <c r="E94" s="33"/>
    </row>
    <row r="95" spans="1:10" s="21" customFormat="1" ht="18.75" customHeight="1">
      <c r="A95" s="173" t="s">
        <v>2</v>
      </c>
      <c r="B95" s="175" t="s">
        <v>3</v>
      </c>
      <c r="C95" s="177" t="s">
        <v>4</v>
      </c>
      <c r="D95" s="165" t="s">
        <v>164</v>
      </c>
      <c r="E95" s="171" t="s">
        <v>176</v>
      </c>
      <c r="F95" s="167" t="s">
        <v>8</v>
      </c>
      <c r="G95" s="167"/>
      <c r="H95" s="167"/>
      <c r="I95" s="168"/>
      <c r="J95" s="163" t="s">
        <v>153</v>
      </c>
    </row>
    <row r="96" spans="1:10" s="26" customFormat="1" ht="75" customHeight="1" thickBot="1">
      <c r="A96" s="174"/>
      <c r="B96" s="176"/>
      <c r="C96" s="178"/>
      <c r="D96" s="166"/>
      <c r="E96" s="179"/>
      <c r="F96" s="51" t="s">
        <v>9</v>
      </c>
      <c r="G96" s="52" t="s">
        <v>11</v>
      </c>
      <c r="H96" s="53" t="s">
        <v>174</v>
      </c>
      <c r="I96" s="53" t="s">
        <v>175</v>
      </c>
      <c r="J96" s="164"/>
    </row>
    <row r="97" spans="1:10" s="26" customFormat="1" ht="15" customHeight="1" thickBot="1">
      <c r="A97" s="89" t="s">
        <v>183</v>
      </c>
      <c r="B97" s="90" t="s">
        <v>184</v>
      </c>
      <c r="C97" s="91">
        <v>3</v>
      </c>
      <c r="D97" s="92">
        <v>4</v>
      </c>
      <c r="E97" s="39">
        <v>5</v>
      </c>
      <c r="F97" s="93">
        <v>6</v>
      </c>
      <c r="G97" s="94">
        <v>7</v>
      </c>
      <c r="H97" s="39">
        <v>8</v>
      </c>
      <c r="I97" s="39">
        <v>9</v>
      </c>
      <c r="J97" s="158">
        <v>10</v>
      </c>
    </row>
    <row r="98" spans="1:10" s="26" customFormat="1" ht="24.75" customHeight="1">
      <c r="A98" s="56" t="s">
        <v>43</v>
      </c>
      <c r="B98" s="36"/>
      <c r="C98" s="49" t="s">
        <v>44</v>
      </c>
      <c r="D98" s="23">
        <f>D99</f>
        <v>193100</v>
      </c>
      <c r="E98" s="23">
        <f>E99</f>
        <v>193100</v>
      </c>
      <c r="F98" s="23">
        <f>F99</f>
        <v>193100</v>
      </c>
      <c r="G98" s="136"/>
      <c r="H98" s="136"/>
      <c r="I98" s="136"/>
      <c r="J98" s="142"/>
    </row>
    <row r="99" spans="1:10" ht="25.5" customHeight="1" thickBot="1">
      <c r="A99" s="55"/>
      <c r="B99" s="47" t="s">
        <v>99</v>
      </c>
      <c r="C99" s="48" t="s">
        <v>100</v>
      </c>
      <c r="D99" s="43">
        <f aca="true" t="shared" si="13" ref="D99:D108">SUM(E99+J99)</f>
        <v>193100</v>
      </c>
      <c r="E99" s="107">
        <v>193100</v>
      </c>
      <c r="F99" s="143">
        <v>193100</v>
      </c>
      <c r="G99" s="135"/>
      <c r="H99" s="135"/>
      <c r="I99" s="135"/>
      <c r="J99" s="129"/>
    </row>
    <row r="100" spans="1:10" s="21" customFormat="1" ht="60" customHeight="1">
      <c r="A100" s="56" t="s">
        <v>101</v>
      </c>
      <c r="B100" s="36"/>
      <c r="C100" s="46" t="s">
        <v>102</v>
      </c>
      <c r="D100" s="23">
        <f>D101</f>
        <v>8300</v>
      </c>
      <c r="E100" s="23">
        <f>E101</f>
        <v>8300</v>
      </c>
      <c r="F100" s="23">
        <f>F101</f>
        <v>3320</v>
      </c>
      <c r="G100" s="136"/>
      <c r="H100" s="136"/>
      <c r="I100" s="136"/>
      <c r="J100" s="130"/>
    </row>
    <row r="101" spans="1:10" ht="36" customHeight="1" thickBot="1">
      <c r="A101" s="55"/>
      <c r="B101" s="47" t="s">
        <v>103</v>
      </c>
      <c r="C101" s="48" t="s">
        <v>104</v>
      </c>
      <c r="D101" s="43">
        <f t="shared" si="13"/>
        <v>8300</v>
      </c>
      <c r="E101" s="107">
        <v>8300</v>
      </c>
      <c r="F101" s="143">
        <v>3320</v>
      </c>
      <c r="G101" s="135"/>
      <c r="H101" s="135"/>
      <c r="I101" s="135"/>
      <c r="J101" s="129"/>
    </row>
    <row r="102" spans="1:10" s="21" customFormat="1" ht="41.25" customHeight="1">
      <c r="A102" s="56" t="s">
        <v>50</v>
      </c>
      <c r="B102" s="36"/>
      <c r="C102" s="46" t="s">
        <v>51</v>
      </c>
      <c r="D102" s="23">
        <f>D103</f>
        <v>1110</v>
      </c>
      <c r="E102" s="23">
        <f>E103</f>
        <v>1110</v>
      </c>
      <c r="F102" s="144"/>
      <c r="G102" s="137"/>
      <c r="H102" s="137"/>
      <c r="I102" s="137"/>
      <c r="J102" s="131"/>
    </row>
    <row r="103" spans="1:10" s="21" customFormat="1" ht="30.75" customHeight="1" thickBot="1">
      <c r="A103" s="55"/>
      <c r="B103" s="47" t="s">
        <v>53</v>
      </c>
      <c r="C103" s="50" t="s">
        <v>25</v>
      </c>
      <c r="D103" s="43">
        <f t="shared" si="13"/>
        <v>1110</v>
      </c>
      <c r="E103" s="107">
        <v>1110</v>
      </c>
      <c r="F103" s="143"/>
      <c r="G103" s="135"/>
      <c r="H103" s="135"/>
      <c r="I103" s="135"/>
      <c r="J103" s="129"/>
    </row>
    <row r="104" spans="1:10" ht="18">
      <c r="A104" s="56" t="s">
        <v>154</v>
      </c>
      <c r="B104" s="36"/>
      <c r="C104" s="49" t="s">
        <v>180</v>
      </c>
      <c r="D104" s="23">
        <f>D105+D106+D108+D107</f>
        <v>2105030</v>
      </c>
      <c r="E104" s="23">
        <f>E105+E106+E108+E107</f>
        <v>2105030</v>
      </c>
      <c r="F104" s="23">
        <f>F105+F106+F108+F107</f>
        <v>674100</v>
      </c>
      <c r="G104" s="137"/>
      <c r="H104" s="137"/>
      <c r="I104" s="137"/>
      <c r="J104" s="131"/>
    </row>
    <row r="105" spans="1:10" ht="45">
      <c r="A105" s="57"/>
      <c r="B105" s="42" t="s">
        <v>155</v>
      </c>
      <c r="C105" s="45" t="s">
        <v>133</v>
      </c>
      <c r="D105" s="41">
        <f t="shared" si="13"/>
        <v>93500</v>
      </c>
      <c r="E105" s="108">
        <v>93500</v>
      </c>
      <c r="F105" s="145"/>
      <c r="G105" s="138"/>
      <c r="H105" s="138"/>
      <c r="I105" s="138"/>
      <c r="J105" s="132"/>
    </row>
    <row r="106" spans="1:10" ht="30">
      <c r="A106" s="58"/>
      <c r="B106" s="42" t="s">
        <v>156</v>
      </c>
      <c r="C106" s="45" t="s">
        <v>138</v>
      </c>
      <c r="D106" s="41">
        <f t="shared" si="13"/>
        <v>1317300</v>
      </c>
      <c r="E106" s="108">
        <v>1317300</v>
      </c>
      <c r="F106" s="146">
        <v>137000</v>
      </c>
      <c r="G106" s="134"/>
      <c r="H106" s="134"/>
      <c r="I106" s="134"/>
      <c r="J106" s="128"/>
    </row>
    <row r="107" spans="1:10" s="26" customFormat="1" ht="36.75" customHeight="1">
      <c r="A107" s="58"/>
      <c r="B107" s="42" t="s">
        <v>157</v>
      </c>
      <c r="C107" s="45" t="s">
        <v>106</v>
      </c>
      <c r="D107" s="41">
        <f t="shared" si="13"/>
        <v>149300</v>
      </c>
      <c r="E107" s="108">
        <v>149300</v>
      </c>
      <c r="F107" s="146"/>
      <c r="G107" s="134"/>
      <c r="H107" s="134"/>
      <c r="I107" s="134"/>
      <c r="J107" s="128"/>
    </row>
    <row r="108" spans="1:10" ht="25.5" customHeight="1" thickBot="1">
      <c r="A108" s="55"/>
      <c r="B108" s="47" t="s">
        <v>168</v>
      </c>
      <c r="C108" s="50" t="s">
        <v>70</v>
      </c>
      <c r="D108" s="43">
        <f t="shared" si="13"/>
        <v>544930</v>
      </c>
      <c r="E108" s="107">
        <v>544930</v>
      </c>
      <c r="F108" s="143">
        <v>537100</v>
      </c>
      <c r="G108" s="135"/>
      <c r="H108" s="135"/>
      <c r="I108" s="135"/>
      <c r="J108" s="129"/>
    </row>
    <row r="109" spans="1:10" s="26" customFormat="1" ht="32.25" customHeight="1" thickBot="1">
      <c r="A109" s="180" t="s">
        <v>105</v>
      </c>
      <c r="B109" s="181"/>
      <c r="C109" s="181"/>
      <c r="D109" s="34">
        <f>D98+D100+D102+D104</f>
        <v>2307540</v>
      </c>
      <c r="E109" s="34">
        <f>E98+E100+E102+E104</f>
        <v>2307540</v>
      </c>
      <c r="F109" s="159">
        <f>F98+F100+F102+F104</f>
        <v>870520</v>
      </c>
      <c r="G109" s="139"/>
      <c r="H109" s="139"/>
      <c r="I109" s="139"/>
      <c r="J109" s="133"/>
    </row>
    <row r="110" spans="1:5" s="26" customFormat="1" ht="32.25" customHeight="1">
      <c r="A110" s="44"/>
      <c r="B110" s="44"/>
      <c r="C110" s="44"/>
      <c r="D110" s="33"/>
      <c r="E110" s="33"/>
    </row>
    <row r="111" spans="1:7" s="26" customFormat="1" ht="68.25" customHeight="1" thickBot="1">
      <c r="A111" s="160" t="s">
        <v>126</v>
      </c>
      <c r="B111" s="160"/>
      <c r="C111" s="160"/>
      <c r="D111" s="160"/>
      <c r="E111" s="160"/>
      <c r="F111" s="160"/>
      <c r="G111" s="160"/>
    </row>
    <row r="112" spans="1:10" s="26" customFormat="1" ht="26.25" customHeight="1">
      <c r="A112" s="173" t="s">
        <v>2</v>
      </c>
      <c r="B112" s="175" t="s">
        <v>3</v>
      </c>
      <c r="C112" s="177" t="s">
        <v>4</v>
      </c>
      <c r="D112" s="165" t="s">
        <v>164</v>
      </c>
      <c r="E112" s="171" t="s">
        <v>176</v>
      </c>
      <c r="F112" s="167" t="s">
        <v>8</v>
      </c>
      <c r="G112" s="167"/>
      <c r="H112" s="167"/>
      <c r="I112" s="168"/>
      <c r="J112" s="169" t="s">
        <v>153</v>
      </c>
    </row>
    <row r="113" spans="1:10" s="26" customFormat="1" ht="73.5" customHeight="1" thickBot="1">
      <c r="A113" s="174"/>
      <c r="B113" s="176"/>
      <c r="C113" s="178"/>
      <c r="D113" s="166"/>
      <c r="E113" s="172"/>
      <c r="F113" s="51" t="s">
        <v>9</v>
      </c>
      <c r="G113" s="52" t="s">
        <v>11</v>
      </c>
      <c r="H113" s="53" t="s">
        <v>174</v>
      </c>
      <c r="I113" s="53" t="s">
        <v>175</v>
      </c>
      <c r="J113" s="170"/>
    </row>
    <row r="114" spans="1:10" s="26" customFormat="1" ht="15.75" customHeight="1" thickBot="1">
      <c r="A114" s="89" t="s">
        <v>183</v>
      </c>
      <c r="B114" s="90" t="s">
        <v>184</v>
      </c>
      <c r="C114" s="91">
        <v>3</v>
      </c>
      <c r="D114" s="92">
        <v>4</v>
      </c>
      <c r="E114" s="39">
        <v>5</v>
      </c>
      <c r="F114" s="93">
        <v>6</v>
      </c>
      <c r="G114" s="94">
        <v>7</v>
      </c>
      <c r="H114" s="39">
        <v>8</v>
      </c>
      <c r="I114" s="39">
        <v>9</v>
      </c>
      <c r="J114" s="158">
        <v>10</v>
      </c>
    </row>
    <row r="115" spans="1:10" s="26" customFormat="1" ht="25.5" customHeight="1">
      <c r="A115" s="59" t="s">
        <v>41</v>
      </c>
      <c r="B115" s="22"/>
      <c r="C115" s="49" t="s">
        <v>42</v>
      </c>
      <c r="D115" s="23">
        <f>SUM(D116)</f>
        <v>6000</v>
      </c>
      <c r="E115" s="23">
        <f>SUM(E116)</f>
        <v>6000</v>
      </c>
      <c r="F115" s="147"/>
      <c r="G115" s="147"/>
      <c r="H115" s="147"/>
      <c r="I115" s="147"/>
      <c r="J115" s="148"/>
    </row>
    <row r="116" spans="1:10" s="26" customFormat="1" ht="29.25" customHeight="1" thickBot="1">
      <c r="A116" s="54"/>
      <c r="B116" s="12" t="s">
        <v>145</v>
      </c>
      <c r="C116" s="63" t="s">
        <v>146</v>
      </c>
      <c r="D116" s="43">
        <f>SUM(E116+J116)</f>
        <v>6000</v>
      </c>
      <c r="E116" s="107">
        <v>6000</v>
      </c>
      <c r="F116" s="143"/>
      <c r="G116" s="143"/>
      <c r="H116" s="143"/>
      <c r="I116" s="143"/>
      <c r="J116" s="149"/>
    </row>
    <row r="117" spans="1:10" s="26" customFormat="1" ht="21" customHeight="1">
      <c r="A117" s="59" t="s">
        <v>154</v>
      </c>
      <c r="B117" s="19"/>
      <c r="C117" s="60" t="s">
        <v>180</v>
      </c>
      <c r="D117" s="20">
        <f>D118+D119</f>
        <v>324060</v>
      </c>
      <c r="E117" s="20">
        <f>E118+E119</f>
        <v>324060</v>
      </c>
      <c r="F117" s="20">
        <f>F118+F119</f>
        <v>247440</v>
      </c>
      <c r="G117" s="20"/>
      <c r="H117" s="147"/>
      <c r="I117" s="147"/>
      <c r="J117" s="148"/>
    </row>
    <row r="118" spans="1:10" s="26" customFormat="1" ht="25.5" customHeight="1">
      <c r="A118" s="61"/>
      <c r="B118" s="40" t="s">
        <v>182</v>
      </c>
      <c r="C118" s="45" t="s">
        <v>113</v>
      </c>
      <c r="D118" s="41">
        <f>SUM(E118+J118)</f>
        <v>210000</v>
      </c>
      <c r="E118" s="108">
        <v>210000</v>
      </c>
      <c r="F118" s="146">
        <v>167940</v>
      </c>
      <c r="G118" s="146"/>
      <c r="H118" s="146"/>
      <c r="I118" s="146"/>
      <c r="J118" s="150"/>
    </row>
    <row r="119" spans="1:10" s="26" customFormat="1" ht="25.5" customHeight="1" thickBot="1">
      <c r="A119" s="54"/>
      <c r="B119" s="3" t="s">
        <v>170</v>
      </c>
      <c r="C119" s="35" t="s">
        <v>5</v>
      </c>
      <c r="D119" s="41">
        <f>SUM(E119+J119)</f>
        <v>114060</v>
      </c>
      <c r="E119" s="107">
        <v>114060</v>
      </c>
      <c r="F119" s="143">
        <v>79500</v>
      </c>
      <c r="G119" s="143"/>
      <c r="H119" s="143"/>
      <c r="I119" s="143"/>
      <c r="J119" s="149"/>
    </row>
    <row r="120" spans="1:10" ht="44.25" customHeight="1">
      <c r="A120" s="156" t="s">
        <v>87</v>
      </c>
      <c r="B120" s="19"/>
      <c r="C120" s="60" t="s">
        <v>88</v>
      </c>
      <c r="D120" s="20">
        <f>D121</f>
        <v>70000</v>
      </c>
      <c r="E120" s="20">
        <f>E121</f>
        <v>70000</v>
      </c>
      <c r="F120" s="147"/>
      <c r="G120" s="20">
        <f>G121</f>
        <v>70000</v>
      </c>
      <c r="H120" s="147"/>
      <c r="I120" s="147"/>
      <c r="J120" s="148"/>
    </row>
    <row r="121" spans="1:10" ht="29.25" customHeight="1" thickBot="1">
      <c r="A121" s="62"/>
      <c r="B121" s="12" t="s">
        <v>91</v>
      </c>
      <c r="C121" s="63" t="s">
        <v>19</v>
      </c>
      <c r="D121" s="13">
        <f>E121+J121</f>
        <v>70000</v>
      </c>
      <c r="E121" s="107">
        <v>70000</v>
      </c>
      <c r="F121" s="143"/>
      <c r="G121" s="143">
        <v>70000</v>
      </c>
      <c r="H121" s="143"/>
      <c r="I121" s="143"/>
      <c r="J121" s="149"/>
    </row>
    <row r="122" spans="1:10" ht="36" customHeight="1" thickBot="1">
      <c r="A122" s="161" t="s">
        <v>125</v>
      </c>
      <c r="B122" s="160"/>
      <c r="C122" s="162"/>
      <c r="D122" s="34">
        <f>SUM(D120+D117+D115)</f>
        <v>400060</v>
      </c>
      <c r="E122" s="34">
        <f>SUM(E120+E117+E115)</f>
        <v>400060</v>
      </c>
      <c r="F122" s="34">
        <f>SUM(F120+F117+F115)</f>
        <v>247440</v>
      </c>
      <c r="G122" s="34">
        <f>SUM(G120+G117+G115)</f>
        <v>70000</v>
      </c>
      <c r="H122" s="34"/>
      <c r="I122" s="34"/>
      <c r="J122" s="81"/>
    </row>
    <row r="123" spans="1:10" ht="11.25" customHeight="1">
      <c r="A123" s="157"/>
      <c r="B123" s="29"/>
      <c r="C123" s="30"/>
      <c r="D123" s="31"/>
      <c r="E123" s="140"/>
      <c r="F123" s="151"/>
      <c r="G123" s="151"/>
      <c r="H123" s="151"/>
      <c r="I123" s="151"/>
      <c r="J123" s="152"/>
    </row>
    <row r="124" spans="1:10" ht="27" customHeight="1">
      <c r="A124" s="186" t="s">
        <v>137</v>
      </c>
      <c r="B124" s="187"/>
      <c r="C124" s="188"/>
      <c r="D124" s="25">
        <f>SUM(D122+D109+D91)</f>
        <v>74758735</v>
      </c>
      <c r="E124" s="25">
        <f aca="true" t="shared" si="14" ref="E124:J124">SUM(E122+E109+E91)</f>
        <v>63976235</v>
      </c>
      <c r="F124" s="37">
        <f t="shared" si="14"/>
        <v>29862731</v>
      </c>
      <c r="G124" s="37">
        <f t="shared" si="14"/>
        <v>9375347</v>
      </c>
      <c r="H124" s="37">
        <f t="shared" si="14"/>
        <v>1020185</v>
      </c>
      <c r="I124" s="37">
        <f t="shared" si="14"/>
        <v>900391</v>
      </c>
      <c r="J124" s="155">
        <f t="shared" si="14"/>
        <v>10782500</v>
      </c>
    </row>
    <row r="125" spans="1:10" ht="15.75" thickBot="1">
      <c r="A125" s="189"/>
      <c r="B125" s="190"/>
      <c r="C125" s="191"/>
      <c r="D125" s="14"/>
      <c r="E125" s="141"/>
      <c r="F125" s="153"/>
      <c r="G125" s="153"/>
      <c r="H125" s="153"/>
      <c r="I125" s="153"/>
      <c r="J125" s="154"/>
    </row>
    <row r="126" spans="1:5" ht="15">
      <c r="A126" s="15"/>
      <c r="B126" s="16"/>
      <c r="C126" s="17"/>
      <c r="D126" s="18"/>
      <c r="E126" s="18"/>
    </row>
    <row r="127" spans="1:5" ht="15">
      <c r="A127" s="15"/>
      <c r="B127" s="16"/>
      <c r="C127" s="17"/>
      <c r="D127" s="18"/>
      <c r="E127" s="18"/>
    </row>
  </sheetData>
  <mergeCells count="33">
    <mergeCell ref="A124:C125"/>
    <mergeCell ref="E5:J5"/>
    <mergeCell ref="E6:J6"/>
    <mergeCell ref="A7:G7"/>
    <mergeCell ref="A111:G111"/>
    <mergeCell ref="F10:I10"/>
    <mergeCell ref="J10:J11"/>
    <mergeCell ref="D10:D11"/>
    <mergeCell ref="E10:E11"/>
    <mergeCell ref="A122:C122"/>
    <mergeCell ref="E1:J1"/>
    <mergeCell ref="E2:J2"/>
    <mergeCell ref="E3:J3"/>
    <mergeCell ref="E4:J4"/>
    <mergeCell ref="A10:A11"/>
    <mergeCell ref="B10:B11"/>
    <mergeCell ref="C10:C11"/>
    <mergeCell ref="A109:C109"/>
    <mergeCell ref="A91:C91"/>
    <mergeCell ref="A95:A96"/>
    <mergeCell ref="B95:B96"/>
    <mergeCell ref="C95:C96"/>
    <mergeCell ref="A112:A113"/>
    <mergeCell ref="B112:B113"/>
    <mergeCell ref="C112:C113"/>
    <mergeCell ref="F95:I95"/>
    <mergeCell ref="D95:D96"/>
    <mergeCell ref="E95:E96"/>
    <mergeCell ref="J95:J96"/>
    <mergeCell ref="D112:D113"/>
    <mergeCell ref="F112:I112"/>
    <mergeCell ref="J112:J113"/>
    <mergeCell ref="E112:E113"/>
  </mergeCells>
  <printOptions/>
  <pageMargins left="0.8267716535433072" right="0.2362204724409449" top="0.7086614173228347" bottom="0.4330708661417323" header="0.5118110236220472" footer="0.5118110236220472"/>
  <pageSetup horizontalDpi="1200" verticalDpi="12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Urząd Miesjki w Chrzanowie </cp:lastModifiedBy>
  <cp:lastPrinted>2004-02-17T06:54:33Z</cp:lastPrinted>
  <dcterms:created xsi:type="dcterms:W3CDTF">2000-09-08T06:02:33Z</dcterms:created>
  <dcterms:modified xsi:type="dcterms:W3CDTF">2004-02-17T06:54:42Z</dcterms:modified>
  <cp:category/>
  <cp:version/>
  <cp:contentType/>
  <cp:contentStatus/>
</cp:coreProperties>
</file>