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135" windowHeight="4755" activeTab="1"/>
  </bookViews>
  <sheets>
    <sheet name="zbiorczobudżet" sheetId="1" r:id="rId1"/>
    <sheet name="dochody 2005" sheetId="2" r:id="rId2"/>
  </sheets>
  <definedNames>
    <definedName name="_xlnm.Print_Titles" localSheetId="1">'dochody 2005'!$13:$13</definedName>
  </definedNames>
  <calcPr fullCalcOnLoad="1"/>
</workbook>
</file>

<file path=xl/sharedStrings.xml><?xml version="1.0" encoding="utf-8"?>
<sst xmlns="http://schemas.openxmlformats.org/spreadsheetml/2006/main" count="177" uniqueCount="106">
  <si>
    <t>I. Zadania własne</t>
  </si>
  <si>
    <t>w złotych</t>
  </si>
  <si>
    <t>Dz.</t>
  </si>
  <si>
    <t>Leśnictwo</t>
  </si>
  <si>
    <t>Oświata i wychowanie</t>
  </si>
  <si>
    <t>Różne rozliczenia</t>
  </si>
  <si>
    <t>do Uchwały Budżetowej</t>
  </si>
  <si>
    <t>Rady Miejskiej w Chrzanowie</t>
  </si>
  <si>
    <t>Dział</t>
  </si>
  <si>
    <t>Źródło (ważniejsze) dochodów</t>
  </si>
  <si>
    <t>w tym:</t>
  </si>
  <si>
    <t>Dochody z majątku gminy</t>
  </si>
  <si>
    <t>Dochody uzyskiwane przez jednostki budżetowe gminy</t>
  </si>
  <si>
    <t>Opłata eksploatacyjna</t>
  </si>
  <si>
    <t>Podatek rolny</t>
  </si>
  <si>
    <t>Podatek leśny</t>
  </si>
  <si>
    <t>Podatek od nieruchomości</t>
  </si>
  <si>
    <t>Podatek od środków transportowych</t>
  </si>
  <si>
    <t>Podatek od spadków i darowizn</t>
  </si>
  <si>
    <t>Podatek od posiadania psów</t>
  </si>
  <si>
    <t>Opłata skarbowa</t>
  </si>
  <si>
    <t>Dochody z tytułu wydawania zezwoleń na sprzedaż napojów alkoholowych</t>
  </si>
  <si>
    <t>Dochody z kar pieniężnych i grzywien</t>
  </si>
  <si>
    <t>Część oświatowa subwencji ogólnej</t>
  </si>
  <si>
    <t>020</t>
  </si>
  <si>
    <t xml:space="preserve">Gospodarka mieszkaniowa </t>
  </si>
  <si>
    <t>Bezpieczeństwo publiczne i ochrona przeciwpożarowa</t>
  </si>
  <si>
    <t>Administracja publiczna</t>
  </si>
  <si>
    <t>Inne dochody</t>
  </si>
  <si>
    <t>Edukacyjna opieka wychowawcza</t>
  </si>
  <si>
    <t>II. Zadania zlecone z zakresu administracji rządowej</t>
  </si>
  <si>
    <t>Urzędy naczelnych organów władzy państwowej, kontroli i ochrony prawa oraz sądownictwa</t>
  </si>
  <si>
    <t>Gospodarka komunalna i ochrona środowiska</t>
  </si>
  <si>
    <t>Działalność usługowa</t>
  </si>
  <si>
    <t>Kultura i ochrona dziedzictwa narodowego</t>
  </si>
  <si>
    <t xml:space="preserve">Dotacje celowe otrzymane z powiatu na zadania bieżące realizowane na podstawie porozumień (umów) między jednostkami samorządu terytorialnego </t>
  </si>
  <si>
    <t>Razem zadania realizowane na podstawie porozumień z organami administracji rządowej i jednostkami samorządu terytorialnego</t>
  </si>
  <si>
    <t>Załącznik Nr 1</t>
  </si>
  <si>
    <t>Podatek od czynności cywilnoprawnych</t>
  </si>
  <si>
    <t>Udziały gminy we wpływach z podatku dochodowego od osób fizycznych</t>
  </si>
  <si>
    <t>Udziały gminy we wpływach z podatku dochodowego od osób prawnych i jednostek organizacyjnych nie posiadających osobowości prawnej</t>
  </si>
  <si>
    <t>Odsetki od nieterminowo regulowanych należności, stanowiących dochody gminy</t>
  </si>
  <si>
    <t>Dochody</t>
  </si>
  <si>
    <t>Wydatki</t>
  </si>
  <si>
    <t>Nazwa</t>
  </si>
  <si>
    <t>500</t>
  </si>
  <si>
    <t>Handel</t>
  </si>
  <si>
    <t>600</t>
  </si>
  <si>
    <t>Transport i łączność</t>
  </si>
  <si>
    <t xml:space="preserve">630 </t>
  </si>
  <si>
    <t>Turystyka</t>
  </si>
  <si>
    <t>700</t>
  </si>
  <si>
    <t>Gospodarka mieszkaniowa</t>
  </si>
  <si>
    <t>710</t>
  </si>
  <si>
    <t>750</t>
  </si>
  <si>
    <t>754</t>
  </si>
  <si>
    <t>756</t>
  </si>
  <si>
    <t>757</t>
  </si>
  <si>
    <t>Obsługa długu publicznego</t>
  </si>
  <si>
    <t>758</t>
  </si>
  <si>
    <t>801</t>
  </si>
  <si>
    <t>851</t>
  </si>
  <si>
    <t>Ochrona zdrowia</t>
  </si>
  <si>
    <t>853</t>
  </si>
  <si>
    <t>854</t>
  </si>
  <si>
    <t>900</t>
  </si>
  <si>
    <t>921</t>
  </si>
  <si>
    <t>926</t>
  </si>
  <si>
    <t>Kultura fizyczna i sport</t>
  </si>
  <si>
    <t>III. Zadania realizowane na podstawie porozumień</t>
  </si>
  <si>
    <t>IV. Przychody budżetu</t>
  </si>
  <si>
    <t>V. Rozchody budżetu</t>
  </si>
  <si>
    <t>010</t>
  </si>
  <si>
    <t>Rolnictwo i łowiectwo</t>
  </si>
  <si>
    <t>OGÓŁEM  BUDŻET</t>
  </si>
  <si>
    <t>Razem zadania zlecone</t>
  </si>
  <si>
    <t>Razem zadania własne</t>
  </si>
  <si>
    <t>OGÓŁEM  DOCHODY (własne, zlecone i na podstawie porozumień)</t>
  </si>
  <si>
    <t>Suma kontrolna                                                               (dochody + przychody = wydatki + rozchody)</t>
  </si>
  <si>
    <t xml:space="preserve">Nr </t>
  </si>
  <si>
    <t>z dnia</t>
  </si>
  <si>
    <t>Pomoc społeczna</t>
  </si>
  <si>
    <t>Pozostałe zadania w zakresie polityki społecznej</t>
  </si>
  <si>
    <t>Dochody od osób prawnych, od osób fizycznych i od innych jednostek nieposiadających osobowości prawnej oraz wydatki związane z ich poborem</t>
  </si>
  <si>
    <t>Część równoważąca subwencji ogólnej</t>
  </si>
  <si>
    <t>Podatek od działalności gospodarczej osób fizycznych, opłacanego w formie karty podatkowej</t>
  </si>
  <si>
    <t>Inne opłaty</t>
  </si>
  <si>
    <t>852</t>
  </si>
  <si>
    <t>w tym wydatki majatkowe</t>
  </si>
  <si>
    <t>majatkowe</t>
  </si>
  <si>
    <t>Dotacje celowe otrzymane z budżetu państwa na realizację zadań bieżących z zakresu administracji rządowej oraz innych zadań zleconych gminie (związkom gmin) ustawami</t>
  </si>
  <si>
    <t>5% dochodów uzyskiwanych na rzecz budżetu państwa w związku z realizacją zadań z zakresu administracji rządowej oraz innych zadań zleconych ustawami</t>
  </si>
  <si>
    <t>Opłata targowa</t>
  </si>
  <si>
    <t>Odsetki od środków finansowych gromadzonych na rachunkach bankowych gminy</t>
  </si>
  <si>
    <t>Plan dochodów budżetu Gminy Chrzanów na 2005 rok</t>
  </si>
  <si>
    <t>Gminy Chrzanów na 2005 rok</t>
  </si>
  <si>
    <t>Dotacje celowe otrzymane z budżetu państwa na realizację własnych zadań bieżących gmin</t>
  </si>
  <si>
    <t xml:space="preserve">     Zbiorcze zestawienie dochodów, przychodów i wydatków, rozchodów budżetu Gminy Chrzanów na 2005 rok</t>
  </si>
  <si>
    <t>Projekt na 2005</t>
  </si>
  <si>
    <t>Zmiany</t>
  </si>
  <si>
    <t>Budżet na 2005</t>
  </si>
  <si>
    <t xml:space="preserve">Budżet na 2005 </t>
  </si>
  <si>
    <t>III. Zadania realizowane na podstawie porozumień z jednostkami samorządu terytorialnego</t>
  </si>
  <si>
    <t xml:space="preserve">Dotacje celowe otrzymane z gminy na zadania bieżące realizowane na podstawie porozumień (umów) między jednostkami samorządu terytorialnego </t>
  </si>
  <si>
    <t>Nr XXXIII/309/05</t>
  </si>
  <si>
    <t>z dnia 22 lutego 2005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</si>
</sst>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0.0%"/>
    <numFmt numFmtId="167" formatCode="0.000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3" fontId="5" fillId="0" borderId="0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0" fillId="0" borderId="0" xfId="0" applyFont="1" applyAlignment="1">
      <alignment/>
    </xf>
    <xf numFmtId="3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vertical="top"/>
    </xf>
    <xf numFmtId="3" fontId="8" fillId="0" borderId="3" xfId="0" applyNumberFormat="1" applyFont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3" fontId="8" fillId="0" borderId="6" xfId="0" applyNumberFormat="1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3" fontId="9" fillId="0" borderId="4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  <xf numFmtId="0" fontId="8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3" fontId="9" fillId="0" borderId="6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3" fontId="9" fillId="0" borderId="7" xfId="0" applyNumberFormat="1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3" fontId="11" fillId="0" borderId="0" xfId="0" applyNumberFormat="1" applyFont="1" applyAlignment="1">
      <alignment horizontal="left"/>
    </xf>
    <xf numFmtId="3" fontId="11" fillId="0" borderId="0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3" fontId="10" fillId="0" borderId="6" xfId="0" applyNumberFormat="1" applyFont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3" fontId="5" fillId="0" borderId="6" xfId="0" applyNumberFormat="1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3" fontId="1" fillId="0" borderId="9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top"/>
    </xf>
    <xf numFmtId="0" fontId="13" fillId="0" borderId="12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top"/>
    </xf>
    <xf numFmtId="3" fontId="8" fillId="0" borderId="9" xfId="0" applyNumberFormat="1" applyFont="1" applyBorder="1" applyAlignment="1">
      <alignment vertical="top"/>
    </xf>
    <xf numFmtId="0" fontId="8" fillId="0" borderId="15" xfId="0" applyFont="1" applyBorder="1" applyAlignment="1">
      <alignment vertical="top" wrapText="1"/>
    </xf>
    <xf numFmtId="3" fontId="8" fillId="0" borderId="10" xfId="0" applyNumberFormat="1" applyFont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3" fontId="9" fillId="0" borderId="16" xfId="0" applyNumberFormat="1" applyFont="1" applyBorder="1" applyAlignment="1">
      <alignment vertical="top"/>
    </xf>
    <xf numFmtId="0" fontId="6" fillId="0" borderId="5" xfId="0" applyFont="1" applyBorder="1" applyAlignment="1">
      <alignment horizontal="center" vertical="top"/>
    </xf>
    <xf numFmtId="3" fontId="6" fillId="0" borderId="4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vertical="top"/>
    </xf>
    <xf numFmtId="3" fontId="9" fillId="0" borderId="7" xfId="0" applyNumberFormat="1" applyFont="1" applyBorder="1" applyAlignment="1">
      <alignment horizontal="right" vertical="top"/>
    </xf>
    <xf numFmtId="3" fontId="8" fillId="0" borderId="6" xfId="0" applyNumberFormat="1" applyFont="1" applyBorder="1" applyAlignment="1">
      <alignment horizontal="right" vertical="top"/>
    </xf>
    <xf numFmtId="0" fontId="8" fillId="0" borderId="17" xfId="0" applyFont="1" applyBorder="1" applyAlignment="1">
      <alignment vertical="top" wrapText="1"/>
    </xf>
    <xf numFmtId="3" fontId="8" fillId="0" borderId="18" xfId="0" applyNumberFormat="1" applyFont="1" applyBorder="1" applyAlignment="1">
      <alignment vertical="top"/>
    </xf>
    <xf numFmtId="0" fontId="0" fillId="0" borderId="19" xfId="0" applyFont="1" applyBorder="1" applyAlignment="1">
      <alignment wrapText="1"/>
    </xf>
    <xf numFmtId="0" fontId="0" fillId="0" borderId="9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8" fillId="0" borderId="18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4" fillId="0" borderId="6" xfId="0" applyNumberFormat="1" applyFont="1" applyBorder="1" applyAlignment="1">
      <alignment vertical="top"/>
    </xf>
    <xf numFmtId="3" fontId="4" fillId="0" borderId="7" xfId="0" applyNumberFormat="1" applyFont="1" applyBorder="1" applyAlignment="1">
      <alignment vertical="top"/>
    </xf>
    <xf numFmtId="3" fontId="5" fillId="0" borderId="9" xfId="0" applyNumberFormat="1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5" fillId="0" borderId="18" xfId="0" applyNumberFormat="1" applyFont="1" applyBorder="1" applyAlignment="1">
      <alignment vertical="top"/>
    </xf>
    <xf numFmtId="3" fontId="4" fillId="0" borderId="16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horizontal="center" vertical="top"/>
    </xf>
    <xf numFmtId="3" fontId="4" fillId="0" borderId="7" xfId="0" applyNumberFormat="1" applyFont="1" applyBorder="1" applyAlignment="1">
      <alignment horizontal="right" vertical="top"/>
    </xf>
    <xf numFmtId="3" fontId="5" fillId="0" borderId="6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vertical="top"/>
    </xf>
    <xf numFmtId="0" fontId="5" fillId="0" borderId="0" xfId="0" applyFont="1" applyAlignment="1">
      <alignment/>
    </xf>
    <xf numFmtId="3" fontId="4" fillId="0" borderId="20" xfId="0" applyNumberFormat="1" applyFont="1" applyBorder="1" applyAlignment="1">
      <alignment vertical="top"/>
    </xf>
    <xf numFmtId="3" fontId="9" fillId="0" borderId="20" xfId="0" applyNumberFormat="1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8" fillId="0" borderId="9" xfId="0" applyFont="1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36">
      <selection activeCell="A59" sqref="A59"/>
    </sheetView>
  </sheetViews>
  <sheetFormatPr defaultColWidth="9.00390625" defaultRowHeight="12.75"/>
  <cols>
    <col min="1" max="1" width="6.25390625" style="0" customWidth="1"/>
    <col min="2" max="2" width="42.25390625" style="0" customWidth="1"/>
    <col min="3" max="3" width="13.875" style="0" customWidth="1"/>
    <col min="4" max="4" width="15.00390625" style="0" customWidth="1"/>
    <col min="5" max="5" width="12.75390625" style="0" customWidth="1"/>
    <col min="6" max="6" width="10.125" style="0" bestFit="1" customWidth="1"/>
  </cols>
  <sheetData>
    <row r="1" spans="1:5" ht="63.75" customHeight="1">
      <c r="A1" s="114" t="s">
        <v>97</v>
      </c>
      <c r="B1" s="114"/>
      <c r="C1" s="114"/>
      <c r="D1" s="114"/>
      <c r="E1" s="114"/>
    </row>
    <row r="2" spans="3:5" ht="12.75">
      <c r="C2" s="119" t="s">
        <v>1</v>
      </c>
      <c r="D2" s="119"/>
      <c r="E2" s="119"/>
    </row>
    <row r="3" spans="1:5" ht="12.75" customHeight="1">
      <c r="A3" s="120" t="s">
        <v>8</v>
      </c>
      <c r="B3" s="120" t="s">
        <v>44</v>
      </c>
      <c r="C3" s="120" t="s">
        <v>42</v>
      </c>
      <c r="D3" s="120" t="s">
        <v>43</v>
      </c>
      <c r="E3" s="91" t="s">
        <v>88</v>
      </c>
    </row>
    <row r="4" spans="1:5" ht="12.75">
      <c r="A4" s="121"/>
      <c r="B4" s="121"/>
      <c r="C4" s="121"/>
      <c r="D4" s="121"/>
      <c r="E4" s="92" t="s">
        <v>89</v>
      </c>
    </row>
    <row r="5" spans="1:5" ht="22.5" customHeight="1">
      <c r="A5" s="115" t="s">
        <v>0</v>
      </c>
      <c r="B5" s="116"/>
      <c r="C5" s="67">
        <f>SUM(C7:C25)</f>
        <v>65849934</v>
      </c>
      <c r="D5" s="67">
        <f>SUM(D6:D25)</f>
        <v>74753902</v>
      </c>
      <c r="E5" s="67">
        <f>SUM(E7:E25)</f>
        <v>8219209</v>
      </c>
    </row>
    <row r="6" spans="1:5" ht="21.75" customHeight="1">
      <c r="A6" s="65" t="s">
        <v>72</v>
      </c>
      <c r="B6" s="66" t="s">
        <v>73</v>
      </c>
      <c r="C6" s="63"/>
      <c r="D6" s="68">
        <v>4000</v>
      </c>
      <c r="E6" s="63"/>
    </row>
    <row r="7" spans="1:5" ht="21.75" customHeight="1">
      <c r="A7" s="65" t="s">
        <v>24</v>
      </c>
      <c r="B7" s="93" t="s">
        <v>3</v>
      </c>
      <c r="C7" s="69">
        <v>18390</v>
      </c>
      <c r="D7" s="69">
        <v>18200</v>
      </c>
      <c r="E7" s="69"/>
    </row>
    <row r="8" spans="1:5" ht="21.75" customHeight="1">
      <c r="A8" s="65" t="s">
        <v>45</v>
      </c>
      <c r="B8" s="93" t="s">
        <v>46</v>
      </c>
      <c r="C8" s="69">
        <v>8900</v>
      </c>
      <c r="D8" s="69">
        <v>297000</v>
      </c>
      <c r="E8" s="69"/>
    </row>
    <row r="9" spans="1:5" ht="21.75" customHeight="1">
      <c r="A9" s="65" t="s">
        <v>47</v>
      </c>
      <c r="B9" s="93" t="s">
        <v>48</v>
      </c>
      <c r="C9" s="69">
        <v>80000</v>
      </c>
      <c r="D9" s="69">
        <v>8135000</v>
      </c>
      <c r="E9" s="69">
        <v>3265000</v>
      </c>
    </row>
    <row r="10" spans="1:5" ht="21.75" customHeight="1">
      <c r="A10" s="65" t="s">
        <v>49</v>
      </c>
      <c r="B10" s="93" t="s">
        <v>50</v>
      </c>
      <c r="C10" s="69"/>
      <c r="D10" s="69">
        <v>41510</v>
      </c>
      <c r="E10" s="69"/>
    </row>
    <row r="11" spans="1:5" ht="21.75" customHeight="1">
      <c r="A11" s="65" t="s">
        <v>51</v>
      </c>
      <c r="B11" s="93" t="s">
        <v>52</v>
      </c>
      <c r="C11" s="69">
        <v>6442000</v>
      </c>
      <c r="D11" s="69">
        <v>3975000</v>
      </c>
      <c r="E11" s="69">
        <v>2460000</v>
      </c>
    </row>
    <row r="12" spans="1:5" ht="21.75" customHeight="1">
      <c r="A12" s="65" t="s">
        <v>53</v>
      </c>
      <c r="B12" s="93" t="s">
        <v>33</v>
      </c>
      <c r="C12" s="69"/>
      <c r="D12" s="69">
        <v>393000</v>
      </c>
      <c r="E12" s="69"/>
    </row>
    <row r="13" spans="1:5" ht="21.75" customHeight="1">
      <c r="A13" s="65" t="s">
        <v>54</v>
      </c>
      <c r="B13" s="93" t="s">
        <v>27</v>
      </c>
      <c r="C13" s="69">
        <v>341545</v>
      </c>
      <c r="D13" s="69">
        <v>7297991</v>
      </c>
      <c r="E13" s="69">
        <v>355000</v>
      </c>
    </row>
    <row r="14" spans="1:5" ht="39" customHeight="1">
      <c r="A14" s="65" t="s">
        <v>55</v>
      </c>
      <c r="B14" s="64" t="s">
        <v>26</v>
      </c>
      <c r="C14" s="69">
        <v>25000</v>
      </c>
      <c r="D14" s="69">
        <v>755327</v>
      </c>
      <c r="E14" s="69">
        <v>45000</v>
      </c>
    </row>
    <row r="15" spans="1:5" ht="51.75" customHeight="1">
      <c r="A15" s="65" t="s">
        <v>56</v>
      </c>
      <c r="B15" s="64" t="s">
        <v>83</v>
      </c>
      <c r="C15" s="69">
        <v>39040200</v>
      </c>
      <c r="D15" s="69">
        <v>186240</v>
      </c>
      <c r="E15" s="69"/>
    </row>
    <row r="16" spans="1:5" ht="21.75" customHeight="1">
      <c r="A16" s="65" t="s">
        <v>57</v>
      </c>
      <c r="B16" s="93" t="s">
        <v>58</v>
      </c>
      <c r="C16" s="69"/>
      <c r="D16" s="69">
        <v>1861722</v>
      </c>
      <c r="E16" s="69"/>
    </row>
    <row r="17" spans="1:5" ht="21.75" customHeight="1">
      <c r="A17" s="65" t="s">
        <v>59</v>
      </c>
      <c r="B17" s="93" t="s">
        <v>5</v>
      </c>
      <c r="C17" s="69">
        <v>17784956</v>
      </c>
      <c r="D17" s="69">
        <v>396179</v>
      </c>
      <c r="E17" s="69"/>
    </row>
    <row r="18" spans="1:5" ht="21.75" customHeight="1">
      <c r="A18" s="65" t="s">
        <v>60</v>
      </c>
      <c r="B18" s="93" t="s">
        <v>4</v>
      </c>
      <c r="C18" s="69">
        <v>1028070</v>
      </c>
      <c r="D18" s="69">
        <v>29787179</v>
      </c>
      <c r="E18" s="69">
        <v>617209</v>
      </c>
    </row>
    <row r="19" spans="1:5" ht="21.75" customHeight="1">
      <c r="A19" s="65" t="s">
        <v>61</v>
      </c>
      <c r="B19" s="93" t="s">
        <v>62</v>
      </c>
      <c r="C19" s="69"/>
      <c r="D19" s="69">
        <v>976689</v>
      </c>
      <c r="E19" s="69"/>
    </row>
    <row r="20" spans="1:5" ht="21.75" customHeight="1">
      <c r="A20" s="65" t="s">
        <v>87</v>
      </c>
      <c r="B20" s="93" t="s">
        <v>81</v>
      </c>
      <c r="C20" s="69">
        <v>1013400</v>
      </c>
      <c r="D20" s="69">
        <v>6975565</v>
      </c>
      <c r="E20" s="69">
        <v>8500</v>
      </c>
    </row>
    <row r="21" spans="1:5" ht="21.75" customHeight="1">
      <c r="A21" s="65" t="s">
        <v>63</v>
      </c>
      <c r="B21" s="93" t="s">
        <v>82</v>
      </c>
      <c r="C21" s="69">
        <v>61300</v>
      </c>
      <c r="D21" s="69">
        <v>511370</v>
      </c>
      <c r="E21" s="69"/>
    </row>
    <row r="22" spans="1:5" ht="21.75" customHeight="1">
      <c r="A22" s="65" t="s">
        <v>64</v>
      </c>
      <c r="B22" s="93" t="s">
        <v>29</v>
      </c>
      <c r="C22" s="69"/>
      <c r="D22" s="69">
        <v>1097863</v>
      </c>
      <c r="E22" s="69"/>
    </row>
    <row r="23" spans="1:5" ht="21.75" customHeight="1">
      <c r="A23" s="65" t="s">
        <v>65</v>
      </c>
      <c r="B23" s="93" t="s">
        <v>32</v>
      </c>
      <c r="C23" s="69">
        <v>6173</v>
      </c>
      <c r="D23" s="69">
        <v>4091917</v>
      </c>
      <c r="E23" s="69">
        <v>423000</v>
      </c>
    </row>
    <row r="24" spans="1:5" ht="21.75" customHeight="1">
      <c r="A24" s="65" t="s">
        <v>66</v>
      </c>
      <c r="B24" s="93" t="s">
        <v>34</v>
      </c>
      <c r="C24" s="69"/>
      <c r="D24" s="69">
        <v>5871150</v>
      </c>
      <c r="E24" s="69">
        <v>299500</v>
      </c>
    </row>
    <row r="25" spans="1:5" ht="21.75" customHeight="1">
      <c r="A25" s="65" t="s">
        <v>67</v>
      </c>
      <c r="B25" s="93" t="s">
        <v>68</v>
      </c>
      <c r="C25" s="69"/>
      <c r="D25" s="69">
        <v>2081000</v>
      </c>
      <c r="E25" s="69">
        <v>746000</v>
      </c>
    </row>
    <row r="26" spans="1:5" ht="21.75" customHeight="1">
      <c r="A26" s="117" t="s">
        <v>30</v>
      </c>
      <c r="B26" s="118"/>
      <c r="C26" s="94">
        <v>7363140</v>
      </c>
      <c r="D26" s="94">
        <v>7363140</v>
      </c>
      <c r="E26" s="94"/>
    </row>
    <row r="27" spans="1:5" ht="21.75" customHeight="1">
      <c r="A27" s="117" t="s">
        <v>69</v>
      </c>
      <c r="B27" s="118"/>
      <c r="C27" s="94">
        <v>435870</v>
      </c>
      <c r="D27" s="94">
        <v>431910</v>
      </c>
      <c r="E27" s="94"/>
    </row>
    <row r="28" spans="1:5" ht="21.75" customHeight="1">
      <c r="A28" s="117" t="s">
        <v>74</v>
      </c>
      <c r="B28" s="118"/>
      <c r="C28" s="94">
        <f>SUM(C26+C27+C5)</f>
        <v>73648944</v>
      </c>
      <c r="D28" s="94">
        <f>SUM(D26+D27+D5)</f>
        <v>82548952</v>
      </c>
      <c r="E28" s="94">
        <f>SUM(E26+E27+E5)</f>
        <v>8219209</v>
      </c>
    </row>
    <row r="29" spans="1:5" ht="21.75" customHeight="1">
      <c r="A29" s="117" t="s">
        <v>70</v>
      </c>
      <c r="B29" s="118"/>
      <c r="C29" s="97">
        <v>15300000</v>
      </c>
      <c r="D29" s="95"/>
      <c r="E29" s="95"/>
    </row>
    <row r="30" spans="1:5" ht="21.75" customHeight="1">
      <c r="A30" s="117" t="s">
        <v>71</v>
      </c>
      <c r="B30" s="118"/>
      <c r="C30" s="95"/>
      <c r="D30" s="95">
        <v>6399992</v>
      </c>
      <c r="E30" s="95"/>
    </row>
    <row r="31" spans="1:5" ht="47.25" customHeight="1">
      <c r="A31" s="122" t="s">
        <v>78</v>
      </c>
      <c r="B31" s="123"/>
      <c r="C31" s="70">
        <f>SUM(C28:C30)</f>
        <v>88948944</v>
      </c>
      <c r="D31" s="70">
        <f>SUM(D28:D30)</f>
        <v>88948944</v>
      </c>
      <c r="E31" s="70">
        <f>SUM(E28:E30)</f>
        <v>8219209</v>
      </c>
    </row>
  </sheetData>
  <mergeCells count="13">
    <mergeCell ref="A28:B28"/>
    <mergeCell ref="A29:B29"/>
    <mergeCell ref="A30:B30"/>
    <mergeCell ref="A31:B31"/>
    <mergeCell ref="A1:E1"/>
    <mergeCell ref="A5:B5"/>
    <mergeCell ref="A26:B26"/>
    <mergeCell ref="A27:B27"/>
    <mergeCell ref="C2:E2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tabSelected="1" workbookViewId="0" topLeftCell="B109">
      <selection activeCell="B117" sqref="B117"/>
    </sheetView>
  </sheetViews>
  <sheetFormatPr defaultColWidth="9.00390625" defaultRowHeight="12.75"/>
  <cols>
    <col min="1" max="1" width="6.625" style="0" customWidth="1"/>
    <col min="2" max="2" width="58.25390625" style="0" customWidth="1"/>
    <col min="3" max="3" width="16.00390625" style="0" hidden="1" customWidth="1"/>
    <col min="4" max="4" width="12.00390625" style="0" hidden="1" customWidth="1"/>
    <col min="5" max="5" width="24.75390625" style="0" customWidth="1"/>
  </cols>
  <sheetData>
    <row r="1" spans="3:5" ht="12.75">
      <c r="C1" s="50" t="s">
        <v>37</v>
      </c>
      <c r="E1" s="50" t="s">
        <v>37</v>
      </c>
    </row>
    <row r="2" spans="3:5" ht="12.75">
      <c r="C2" s="50" t="s">
        <v>6</v>
      </c>
      <c r="E2" s="50" t="s">
        <v>6</v>
      </c>
    </row>
    <row r="3" spans="3:5" ht="12.75">
      <c r="C3" s="51" t="s">
        <v>95</v>
      </c>
      <c r="E3" s="51" t="s">
        <v>95</v>
      </c>
    </row>
    <row r="4" spans="3:5" ht="12.75">
      <c r="C4" s="50" t="s">
        <v>79</v>
      </c>
      <c r="E4" s="50" t="s">
        <v>104</v>
      </c>
    </row>
    <row r="5" spans="3:5" ht="12.75">
      <c r="C5" s="50" t="s">
        <v>7</v>
      </c>
      <c r="E5" s="50" t="s">
        <v>7</v>
      </c>
    </row>
    <row r="6" spans="3:5" ht="12.75">
      <c r="C6" s="50" t="s">
        <v>80</v>
      </c>
      <c r="E6" s="50" t="s">
        <v>105</v>
      </c>
    </row>
    <row r="7" spans="3:5" ht="12.75">
      <c r="C7" s="50"/>
      <c r="E7" s="50"/>
    </row>
    <row r="8" spans="1:5" s="29" customFormat="1" ht="23.25">
      <c r="A8" s="131" t="s">
        <v>94</v>
      </c>
      <c r="B8" s="132"/>
      <c r="C8" s="132"/>
      <c r="D8" s="132"/>
      <c r="E8" s="132"/>
    </row>
    <row r="9" spans="1:3" ht="15">
      <c r="A9" s="1"/>
      <c r="B9" s="9"/>
      <c r="C9" s="3"/>
    </row>
    <row r="10" spans="1:3" s="29" customFormat="1" ht="18">
      <c r="A10" s="27" t="s">
        <v>0</v>
      </c>
      <c r="B10" s="28"/>
      <c r="C10" s="37"/>
    </row>
    <row r="11" spans="1:3" s="29" customFormat="1" ht="18.75" thickBot="1">
      <c r="A11" s="27"/>
      <c r="B11" s="28"/>
      <c r="C11" s="37" t="s">
        <v>1</v>
      </c>
    </row>
    <row r="12" spans="1:5" ht="18" customHeight="1" thickBot="1">
      <c r="A12" s="14" t="s">
        <v>8</v>
      </c>
      <c r="B12" s="14" t="s">
        <v>9</v>
      </c>
      <c r="C12" s="13" t="s">
        <v>98</v>
      </c>
      <c r="D12" s="13" t="s">
        <v>99</v>
      </c>
      <c r="E12" s="13" t="s">
        <v>100</v>
      </c>
    </row>
    <row r="13" spans="1:5" ht="12.75">
      <c r="A13" s="72">
        <v>1</v>
      </c>
      <c r="B13" s="72">
        <v>2</v>
      </c>
      <c r="C13" s="73">
        <v>3</v>
      </c>
      <c r="D13" s="73">
        <v>4</v>
      </c>
      <c r="E13" s="73">
        <v>3</v>
      </c>
    </row>
    <row r="14" spans="1:5" s="29" customFormat="1" ht="18">
      <c r="A14" s="53" t="s">
        <v>24</v>
      </c>
      <c r="B14" s="39" t="s">
        <v>3</v>
      </c>
      <c r="C14" s="40">
        <f>C16</f>
        <v>9390</v>
      </c>
      <c r="D14" s="99">
        <f>D16</f>
        <v>9000</v>
      </c>
      <c r="E14" s="40">
        <f>E16</f>
        <v>18390</v>
      </c>
    </row>
    <row r="15" spans="1:5" s="29" customFormat="1" ht="15" customHeight="1">
      <c r="A15" s="53"/>
      <c r="B15" s="41" t="s">
        <v>10</v>
      </c>
      <c r="C15" s="40"/>
      <c r="D15" s="99"/>
      <c r="E15" s="40"/>
    </row>
    <row r="16" spans="1:5" s="29" customFormat="1" ht="21" customHeight="1" thickBot="1">
      <c r="A16" s="53"/>
      <c r="B16" s="41" t="s">
        <v>11</v>
      </c>
      <c r="C16" s="21">
        <v>9390</v>
      </c>
      <c r="D16" s="60">
        <v>9000</v>
      </c>
      <c r="E16" s="21">
        <f>SUM(C16:D16)</f>
        <v>18390</v>
      </c>
    </row>
    <row r="17" spans="1:5" s="29" customFormat="1" ht="18">
      <c r="A17" s="31">
        <v>500</v>
      </c>
      <c r="B17" s="45" t="s">
        <v>46</v>
      </c>
      <c r="C17" s="46">
        <f>SUM(C19)</f>
        <v>0</v>
      </c>
      <c r="D17" s="100">
        <f>SUM(D19)</f>
        <v>8900</v>
      </c>
      <c r="E17" s="46">
        <f>SUM(C17:D17)</f>
        <v>8900</v>
      </c>
    </row>
    <row r="18" spans="1:5" s="29" customFormat="1" ht="18">
      <c r="A18" s="30"/>
      <c r="B18" s="44" t="s">
        <v>10</v>
      </c>
      <c r="C18" s="40"/>
      <c r="D18" s="99"/>
      <c r="E18" s="40"/>
    </row>
    <row r="19" spans="1:5" s="29" customFormat="1" ht="25.5" customHeight="1" thickBot="1">
      <c r="A19" s="30"/>
      <c r="B19" s="74" t="s">
        <v>11</v>
      </c>
      <c r="C19" s="75">
        <v>0</v>
      </c>
      <c r="D19" s="101">
        <v>8900</v>
      </c>
      <c r="E19" s="75">
        <f>SUM(C19:D19)</f>
        <v>8900</v>
      </c>
    </row>
    <row r="20" spans="1:5" s="29" customFormat="1" ht="18">
      <c r="A20" s="31">
        <v>600</v>
      </c>
      <c r="B20" s="45" t="s">
        <v>48</v>
      </c>
      <c r="C20" s="46">
        <f>SUM(C22)</f>
        <v>0</v>
      </c>
      <c r="D20" s="100">
        <f>SUM(D22)</f>
        <v>80000</v>
      </c>
      <c r="E20" s="46">
        <f>SUM(C20:D20)</f>
        <v>80000</v>
      </c>
    </row>
    <row r="21" spans="1:5" s="29" customFormat="1" ht="18">
      <c r="A21" s="30"/>
      <c r="B21" s="44" t="s">
        <v>10</v>
      </c>
      <c r="C21" s="40"/>
      <c r="D21" s="99"/>
      <c r="E21" s="40"/>
    </row>
    <row r="22" spans="1:5" s="29" customFormat="1" ht="22.5" customHeight="1" thickBot="1">
      <c r="A22" s="30"/>
      <c r="B22" s="74" t="s">
        <v>86</v>
      </c>
      <c r="C22" s="75">
        <v>0</v>
      </c>
      <c r="D22" s="101">
        <v>80000</v>
      </c>
      <c r="E22" s="75">
        <f>SUM(C22:D22)</f>
        <v>80000</v>
      </c>
    </row>
    <row r="23" spans="1:5" s="29" customFormat="1" ht="18">
      <c r="A23" s="31">
        <v>700</v>
      </c>
      <c r="B23" s="45" t="s">
        <v>25</v>
      </c>
      <c r="C23" s="46">
        <f>SUM(C25:C27)</f>
        <v>5542000</v>
      </c>
      <c r="D23" s="100">
        <f>SUM(D25:D27)</f>
        <v>900000</v>
      </c>
      <c r="E23" s="46">
        <f>SUM(E25:E27)</f>
        <v>6442000</v>
      </c>
    </row>
    <row r="24" spans="1:5" s="29" customFormat="1" ht="14.25" customHeight="1">
      <c r="A24" s="30"/>
      <c r="B24" s="44" t="s">
        <v>10</v>
      </c>
      <c r="C24" s="40"/>
      <c r="D24" s="99"/>
      <c r="E24" s="40"/>
    </row>
    <row r="25" spans="1:5" s="29" customFormat="1" ht="24" customHeight="1">
      <c r="A25" s="30"/>
      <c r="B25" s="74" t="s">
        <v>11</v>
      </c>
      <c r="C25" s="75">
        <v>5520000</v>
      </c>
      <c r="D25" s="101">
        <v>900000</v>
      </c>
      <c r="E25" s="75">
        <f>SUM(C25:D25)</f>
        <v>6420000</v>
      </c>
    </row>
    <row r="26" spans="1:5" s="29" customFormat="1" ht="30">
      <c r="A26" s="30"/>
      <c r="B26" s="76" t="s">
        <v>41</v>
      </c>
      <c r="C26" s="77">
        <v>10000</v>
      </c>
      <c r="D26" s="102">
        <v>0</v>
      </c>
      <c r="E26" s="77">
        <f>SUM(C26:D26)</f>
        <v>10000</v>
      </c>
    </row>
    <row r="27" spans="1:5" s="29" customFormat="1" ht="21.75" customHeight="1" thickBot="1">
      <c r="A27" s="30"/>
      <c r="B27" s="44" t="s">
        <v>28</v>
      </c>
      <c r="C27" s="19">
        <v>12000</v>
      </c>
      <c r="D27" s="86"/>
      <c r="E27" s="19">
        <f>SUM(C27:D27)</f>
        <v>12000</v>
      </c>
    </row>
    <row r="28" spans="1:5" s="16" customFormat="1" ht="18">
      <c r="A28" s="31">
        <v>750</v>
      </c>
      <c r="B28" s="45" t="s">
        <v>27</v>
      </c>
      <c r="C28" s="40">
        <f>SUM(C30:C33)</f>
        <v>291545</v>
      </c>
      <c r="D28" s="99">
        <f>SUM(D30:D33)</f>
        <v>50000</v>
      </c>
      <c r="E28" s="40">
        <f>SUM(E30:E33)</f>
        <v>341545</v>
      </c>
    </row>
    <row r="29" spans="1:5" s="16" customFormat="1" ht="15" customHeight="1">
      <c r="A29" s="30"/>
      <c r="B29" s="44" t="s">
        <v>10</v>
      </c>
      <c r="C29" s="54"/>
      <c r="D29" s="60"/>
      <c r="E29" s="54"/>
    </row>
    <row r="30" spans="1:5" s="16" customFormat="1" ht="18">
      <c r="A30" s="30"/>
      <c r="B30" s="78" t="s">
        <v>11</v>
      </c>
      <c r="C30" s="75">
        <v>101760</v>
      </c>
      <c r="D30" s="101">
        <v>0</v>
      </c>
      <c r="E30" s="75">
        <f>SUM(C30:D30)</f>
        <v>101760</v>
      </c>
    </row>
    <row r="31" spans="1:5" s="16" customFormat="1" ht="30">
      <c r="A31" s="30"/>
      <c r="B31" s="78" t="s">
        <v>93</v>
      </c>
      <c r="C31" s="75">
        <v>150000</v>
      </c>
      <c r="D31" s="101">
        <f>31593+18407</f>
        <v>50000</v>
      </c>
      <c r="E31" s="75">
        <f>SUM(C31:D31)</f>
        <v>200000</v>
      </c>
    </row>
    <row r="32" spans="1:5" s="16" customFormat="1" ht="45">
      <c r="A32" s="30"/>
      <c r="B32" s="76" t="s">
        <v>91</v>
      </c>
      <c r="C32" s="77">
        <v>6785</v>
      </c>
      <c r="D32" s="102">
        <v>0</v>
      </c>
      <c r="E32" s="75">
        <f>SUM(C32:D32)</f>
        <v>6785</v>
      </c>
    </row>
    <row r="33" spans="1:5" s="16" customFormat="1" ht="23.25" customHeight="1" thickBot="1">
      <c r="A33" s="30"/>
      <c r="B33" s="44" t="s">
        <v>28</v>
      </c>
      <c r="C33" s="21">
        <v>33000</v>
      </c>
      <c r="D33" s="60">
        <v>0</v>
      </c>
      <c r="E33" s="21">
        <f>SUM(C33:D33)</f>
        <v>33000</v>
      </c>
    </row>
    <row r="34" spans="1:5" s="29" customFormat="1" ht="36">
      <c r="A34" s="32">
        <v>754</v>
      </c>
      <c r="B34" s="45" t="s">
        <v>26</v>
      </c>
      <c r="C34" s="46">
        <f>C36</f>
        <v>25000</v>
      </c>
      <c r="D34" s="100">
        <f>D36</f>
        <v>0</v>
      </c>
      <c r="E34" s="46">
        <f>E36</f>
        <v>25000</v>
      </c>
    </row>
    <row r="35" spans="1:5" s="29" customFormat="1" ht="18">
      <c r="A35" s="30"/>
      <c r="B35" s="47" t="s">
        <v>10</v>
      </c>
      <c r="C35" s="40"/>
      <c r="D35" s="99"/>
      <c r="E35" s="40"/>
    </row>
    <row r="36" spans="1:5" ht="15.75" thickBot="1">
      <c r="A36" s="11"/>
      <c r="B36" s="18" t="s">
        <v>22</v>
      </c>
      <c r="C36" s="19">
        <v>25000</v>
      </c>
      <c r="D36" s="86">
        <v>0</v>
      </c>
      <c r="E36" s="19">
        <f>SUM(C36:D36)</f>
        <v>25000</v>
      </c>
    </row>
    <row r="37" spans="1:5" s="29" customFormat="1" ht="72">
      <c r="A37" s="30">
        <v>756</v>
      </c>
      <c r="B37" s="48" t="s">
        <v>83</v>
      </c>
      <c r="C37" s="40">
        <f>SUM(C39:C54)</f>
        <v>38781200</v>
      </c>
      <c r="D37" s="99">
        <f>SUM(D39:D54)</f>
        <v>259000</v>
      </c>
      <c r="E37" s="40">
        <f>SUM(E39:E54)</f>
        <v>39040200</v>
      </c>
    </row>
    <row r="38" spans="1:5" s="29" customFormat="1" ht="15.75" customHeight="1">
      <c r="A38" s="30"/>
      <c r="B38" s="47" t="s">
        <v>10</v>
      </c>
      <c r="C38" s="40"/>
      <c r="D38" s="99"/>
      <c r="E38" s="40"/>
    </row>
    <row r="39" spans="1:5" s="16" customFormat="1" ht="30">
      <c r="A39" s="15"/>
      <c r="B39" s="79" t="s">
        <v>39</v>
      </c>
      <c r="C39" s="75">
        <v>18500000</v>
      </c>
      <c r="D39" s="101">
        <v>0</v>
      </c>
      <c r="E39" s="75">
        <f>SUM(C39:D39)</f>
        <v>18500000</v>
      </c>
    </row>
    <row r="40" spans="1:5" s="16" customFormat="1" ht="45">
      <c r="A40" s="33"/>
      <c r="B40" s="80" t="s">
        <v>40</v>
      </c>
      <c r="C40" s="77">
        <v>900000</v>
      </c>
      <c r="D40" s="102">
        <v>0</v>
      </c>
      <c r="E40" s="77">
        <f>SUM(C40:D40)</f>
        <v>900000</v>
      </c>
    </row>
    <row r="41" spans="1:5" s="16" customFormat="1" ht="22.5" customHeight="1">
      <c r="A41" s="33"/>
      <c r="B41" s="76" t="s">
        <v>16</v>
      </c>
      <c r="C41" s="77">
        <v>15000000</v>
      </c>
      <c r="D41" s="102">
        <v>0</v>
      </c>
      <c r="E41" s="77">
        <f aca="true" t="shared" si="0" ref="E41:E53">SUM(C41:D41)</f>
        <v>15000000</v>
      </c>
    </row>
    <row r="42" spans="1:5" s="16" customFormat="1" ht="23.25" customHeight="1">
      <c r="A42" s="15"/>
      <c r="B42" s="76" t="s">
        <v>14</v>
      </c>
      <c r="C42" s="77">
        <v>200000</v>
      </c>
      <c r="D42" s="102">
        <v>0</v>
      </c>
      <c r="E42" s="77">
        <f t="shared" si="0"/>
        <v>200000</v>
      </c>
    </row>
    <row r="43" spans="1:5" s="16" customFormat="1" ht="24" customHeight="1">
      <c r="A43" s="15"/>
      <c r="B43" s="76" t="s">
        <v>15</v>
      </c>
      <c r="C43" s="77">
        <v>20000</v>
      </c>
      <c r="D43" s="102">
        <v>0</v>
      </c>
      <c r="E43" s="77">
        <f t="shared" si="0"/>
        <v>20000</v>
      </c>
    </row>
    <row r="44" spans="1:5" s="16" customFormat="1" ht="26.25" customHeight="1">
      <c r="A44" s="15"/>
      <c r="B44" s="76" t="s">
        <v>17</v>
      </c>
      <c r="C44" s="77">
        <v>500000</v>
      </c>
      <c r="D44" s="102">
        <v>0</v>
      </c>
      <c r="E44" s="77">
        <f t="shared" si="0"/>
        <v>500000</v>
      </c>
    </row>
    <row r="45" spans="1:5" s="16" customFormat="1" ht="30">
      <c r="A45" s="15"/>
      <c r="B45" s="80" t="s">
        <v>85</v>
      </c>
      <c r="C45" s="77">
        <v>180000</v>
      </c>
      <c r="D45" s="102">
        <v>0</v>
      </c>
      <c r="E45" s="77">
        <f t="shared" si="0"/>
        <v>180000</v>
      </c>
    </row>
    <row r="46" spans="1:5" s="16" customFormat="1" ht="24" customHeight="1">
      <c r="A46" s="15"/>
      <c r="B46" s="81" t="s">
        <v>18</v>
      </c>
      <c r="C46" s="77">
        <v>135000</v>
      </c>
      <c r="D46" s="102">
        <v>0</v>
      </c>
      <c r="E46" s="77">
        <f t="shared" si="0"/>
        <v>135000</v>
      </c>
    </row>
    <row r="47" spans="1:5" s="16" customFormat="1" ht="24" customHeight="1">
      <c r="A47" s="15"/>
      <c r="B47" s="81" t="s">
        <v>19</v>
      </c>
      <c r="C47" s="77">
        <v>200</v>
      </c>
      <c r="D47" s="102">
        <v>0</v>
      </c>
      <c r="E47" s="77">
        <f t="shared" si="0"/>
        <v>200</v>
      </c>
    </row>
    <row r="48" spans="1:5" s="16" customFormat="1" ht="19.5" customHeight="1">
      <c r="A48" s="15"/>
      <c r="B48" s="80" t="s">
        <v>38</v>
      </c>
      <c r="C48" s="77">
        <v>600000</v>
      </c>
      <c r="D48" s="102">
        <v>0</v>
      </c>
      <c r="E48" s="77">
        <f t="shared" si="0"/>
        <v>600000</v>
      </c>
    </row>
    <row r="49" spans="1:5" s="16" customFormat="1" ht="19.5" customHeight="1">
      <c r="A49" s="15"/>
      <c r="B49" s="81" t="s">
        <v>20</v>
      </c>
      <c r="C49" s="77">
        <v>600000</v>
      </c>
      <c r="D49" s="102">
        <f>71187+87813</f>
        <v>159000</v>
      </c>
      <c r="E49" s="77">
        <f t="shared" si="0"/>
        <v>759000</v>
      </c>
    </row>
    <row r="50" spans="1:5" s="16" customFormat="1" ht="20.25" customHeight="1">
      <c r="A50" s="15"/>
      <c r="B50" s="80" t="s">
        <v>13</v>
      </c>
      <c r="C50" s="77">
        <v>1180000</v>
      </c>
      <c r="D50" s="102">
        <v>100000</v>
      </c>
      <c r="E50" s="77">
        <f t="shared" si="0"/>
        <v>1280000</v>
      </c>
    </row>
    <row r="51" spans="1:5" s="16" customFormat="1" ht="22.5" customHeight="1">
      <c r="A51" s="20"/>
      <c r="B51" s="81" t="s">
        <v>92</v>
      </c>
      <c r="C51" s="77">
        <v>200000</v>
      </c>
      <c r="D51" s="102">
        <v>0</v>
      </c>
      <c r="E51" s="77">
        <f t="shared" si="0"/>
        <v>200000</v>
      </c>
    </row>
    <row r="52" spans="1:5" s="16" customFormat="1" ht="23.25" customHeight="1">
      <c r="A52" s="20"/>
      <c r="B52" s="81" t="s">
        <v>86</v>
      </c>
      <c r="C52" s="77">
        <v>66000</v>
      </c>
      <c r="D52" s="102">
        <v>0</v>
      </c>
      <c r="E52" s="77">
        <f t="shared" si="0"/>
        <v>66000</v>
      </c>
    </row>
    <row r="53" spans="1:5" s="16" customFormat="1" ht="30">
      <c r="A53" s="20"/>
      <c r="B53" s="82" t="s">
        <v>21</v>
      </c>
      <c r="C53" s="77">
        <v>650000</v>
      </c>
      <c r="D53" s="102">
        <v>0</v>
      </c>
      <c r="E53" s="77">
        <f t="shared" si="0"/>
        <v>650000</v>
      </c>
    </row>
    <row r="54" spans="1:5" s="16" customFormat="1" ht="36.75" customHeight="1" thickBot="1">
      <c r="A54" s="17"/>
      <c r="B54" s="89" t="s">
        <v>41</v>
      </c>
      <c r="C54" s="90">
        <v>50000</v>
      </c>
      <c r="D54" s="103">
        <v>0</v>
      </c>
      <c r="E54" s="90">
        <f>SUM(C54:D54)</f>
        <v>50000</v>
      </c>
    </row>
    <row r="55" spans="1:5" s="29" customFormat="1" ht="18">
      <c r="A55" s="30">
        <v>758</v>
      </c>
      <c r="B55" s="39" t="s">
        <v>5</v>
      </c>
      <c r="C55" s="40">
        <f>SUM(C57:C58)</f>
        <v>17608747</v>
      </c>
      <c r="D55" s="99">
        <f>SUM(D57:D58)</f>
        <v>176209</v>
      </c>
      <c r="E55" s="40">
        <f>SUM(E57:E58)</f>
        <v>17784956</v>
      </c>
    </row>
    <row r="56" spans="1:5" s="29" customFormat="1" ht="14.25" customHeight="1">
      <c r="A56" s="30"/>
      <c r="B56" s="41" t="s">
        <v>10</v>
      </c>
      <c r="C56" s="40"/>
      <c r="D56" s="99"/>
      <c r="E56" s="40"/>
    </row>
    <row r="57" spans="1:5" s="12" customFormat="1" ht="22.5" customHeight="1">
      <c r="A57" s="22"/>
      <c r="B57" s="74" t="s">
        <v>23</v>
      </c>
      <c r="C57" s="75">
        <v>16954960</v>
      </c>
      <c r="D57" s="101">
        <v>176209</v>
      </c>
      <c r="E57" s="75">
        <f>SUM(C57:D57)</f>
        <v>17131169</v>
      </c>
    </row>
    <row r="58" spans="1:5" s="12" customFormat="1" ht="24" customHeight="1" thickBot="1">
      <c r="A58" s="24"/>
      <c r="B58" s="41" t="s">
        <v>84</v>
      </c>
      <c r="C58" s="21">
        <v>653787</v>
      </c>
      <c r="D58" s="60">
        <v>0</v>
      </c>
      <c r="E58" s="21">
        <f>SUM(C58:D58)</f>
        <v>653787</v>
      </c>
    </row>
    <row r="59" spans="1:5" s="12" customFormat="1" ht="18">
      <c r="A59" s="32">
        <v>801</v>
      </c>
      <c r="B59" s="62" t="s">
        <v>4</v>
      </c>
      <c r="C59" s="46">
        <f>SUM(C61:C61)</f>
        <v>890000</v>
      </c>
      <c r="D59" s="100">
        <f>SUM(D61:D61)</f>
        <v>138070</v>
      </c>
      <c r="E59" s="46">
        <f>SUM(E61:E61)</f>
        <v>1028070</v>
      </c>
    </row>
    <row r="60" spans="1:5" s="12" customFormat="1" ht="15.75" customHeight="1">
      <c r="A60" s="59"/>
      <c r="B60" s="41" t="s">
        <v>10</v>
      </c>
      <c r="C60" s="40"/>
      <c r="D60" s="99"/>
      <c r="E60" s="40"/>
    </row>
    <row r="61" spans="1:5" s="12" customFormat="1" ht="24.75" customHeight="1" thickBot="1">
      <c r="A61" s="52"/>
      <c r="B61" s="38" t="s">
        <v>12</v>
      </c>
      <c r="C61" s="19">
        <v>890000</v>
      </c>
      <c r="D61" s="86">
        <v>138070</v>
      </c>
      <c r="E61" s="19">
        <f>SUM(C61:D61)</f>
        <v>1028070</v>
      </c>
    </row>
    <row r="62" spans="1:5" s="12" customFormat="1" ht="18">
      <c r="A62" s="30">
        <v>852</v>
      </c>
      <c r="B62" s="39" t="s">
        <v>81</v>
      </c>
      <c r="C62" s="40">
        <f>SUM(C64:C65)</f>
        <v>1015490</v>
      </c>
      <c r="D62" s="99">
        <f>SUM(D64:D65)</f>
        <v>-2090</v>
      </c>
      <c r="E62" s="40">
        <f>SUM(E64:E65)</f>
        <v>1013400</v>
      </c>
    </row>
    <row r="63" spans="1:5" s="12" customFormat="1" ht="15.75" customHeight="1">
      <c r="A63" s="20"/>
      <c r="B63" s="41" t="s">
        <v>10</v>
      </c>
      <c r="C63" s="21"/>
      <c r="D63" s="60"/>
      <c r="E63" s="21"/>
    </row>
    <row r="64" spans="1:5" s="12" customFormat="1" ht="33.75" customHeight="1">
      <c r="A64" s="20"/>
      <c r="B64" s="44" t="s">
        <v>96</v>
      </c>
      <c r="C64" s="21">
        <v>768490</v>
      </c>
      <c r="D64" s="60">
        <v>-2090</v>
      </c>
      <c r="E64" s="21">
        <f>SUM(C64:D64)</f>
        <v>766400</v>
      </c>
    </row>
    <row r="65" spans="1:5" s="12" customFormat="1" ht="24.75" customHeight="1" thickBot="1">
      <c r="A65" s="17"/>
      <c r="B65" s="96" t="s">
        <v>12</v>
      </c>
      <c r="C65" s="90">
        <v>247000</v>
      </c>
      <c r="D65" s="103">
        <v>0</v>
      </c>
      <c r="E65" s="90">
        <f>SUM(C65:D65)</f>
        <v>247000</v>
      </c>
    </row>
    <row r="66" spans="1:5" s="12" customFormat="1" ht="36">
      <c r="A66" s="30">
        <v>853</v>
      </c>
      <c r="B66" s="57" t="s">
        <v>82</v>
      </c>
      <c r="C66" s="40">
        <f>SUM(C68)</f>
        <v>61300</v>
      </c>
      <c r="D66" s="99">
        <f>SUM(D68)</f>
        <v>0</v>
      </c>
      <c r="E66" s="40">
        <f>SUM(E68)</f>
        <v>61300</v>
      </c>
    </row>
    <row r="67" spans="1:5" s="12" customFormat="1" ht="15.75" customHeight="1">
      <c r="A67" s="30"/>
      <c r="B67" s="55" t="s">
        <v>10</v>
      </c>
      <c r="C67" s="40"/>
      <c r="D67" s="99"/>
      <c r="E67" s="40"/>
    </row>
    <row r="68" spans="1:5" s="12" customFormat="1" ht="25.5" customHeight="1" thickBot="1">
      <c r="A68" s="52"/>
      <c r="B68" s="56" t="s">
        <v>12</v>
      </c>
      <c r="C68" s="19">
        <v>61300</v>
      </c>
      <c r="D68" s="86">
        <v>0</v>
      </c>
      <c r="E68" s="19">
        <f>SUM(C68:D68)</f>
        <v>61300</v>
      </c>
    </row>
    <row r="69" spans="1:5" s="12" customFormat="1" ht="36">
      <c r="A69" s="30">
        <v>900</v>
      </c>
      <c r="B69" s="57" t="s">
        <v>32</v>
      </c>
      <c r="C69" s="40">
        <f>SUM(C72)</f>
        <v>0</v>
      </c>
      <c r="D69" s="99">
        <f>SUM(D72)</f>
        <v>6173</v>
      </c>
      <c r="E69" s="40">
        <f>SUM(E71+E72)</f>
        <v>6173</v>
      </c>
    </row>
    <row r="70" spans="1:5" s="12" customFormat="1" ht="18">
      <c r="A70" s="30"/>
      <c r="B70" s="55" t="s">
        <v>10</v>
      </c>
      <c r="C70" s="40"/>
      <c r="D70" s="99"/>
      <c r="E70" s="40"/>
    </row>
    <row r="71" spans="1:5" s="12" customFormat="1" ht="21.75" customHeight="1">
      <c r="A71" s="30"/>
      <c r="B71" s="58" t="s">
        <v>11</v>
      </c>
      <c r="C71" s="21">
        <v>0</v>
      </c>
      <c r="D71" s="60">
        <v>6173</v>
      </c>
      <c r="E71" s="21">
        <v>2256</v>
      </c>
    </row>
    <row r="72" spans="1:5" s="12" customFormat="1" ht="23.25" customHeight="1" thickBot="1">
      <c r="A72" s="52"/>
      <c r="B72" s="112" t="s">
        <v>86</v>
      </c>
      <c r="C72" s="90">
        <v>0</v>
      </c>
      <c r="D72" s="103">
        <v>6173</v>
      </c>
      <c r="E72" s="90">
        <v>3917</v>
      </c>
    </row>
    <row r="73" spans="1:5" s="29" customFormat="1" ht="28.5" customHeight="1" thickBot="1">
      <c r="A73" s="126" t="s">
        <v>76</v>
      </c>
      <c r="B73" s="127"/>
      <c r="C73" s="83">
        <f>SUM(C14+C17+C23+C28+C34+C37+C55+C59+C62+C66+C69)</f>
        <v>64224672</v>
      </c>
      <c r="D73" s="104">
        <f>SUM(D14+D17+D20+D23+D28+D34+D37+D55+D59+D62+D66+D69)</f>
        <v>1625262</v>
      </c>
      <c r="E73" s="83">
        <f>SUM(E14+E17+E20+E23+E28+E34+E37+E55+E59+E62+E66+E69)</f>
        <v>65849934</v>
      </c>
    </row>
    <row r="74" spans="1:5" ht="15.75" thickTop="1">
      <c r="A74" s="6"/>
      <c r="B74" s="10"/>
      <c r="C74" s="7"/>
      <c r="D74" s="7"/>
      <c r="E74" s="7"/>
    </row>
    <row r="75" spans="1:5" ht="15">
      <c r="A75" s="6"/>
      <c r="B75" s="10"/>
      <c r="C75" s="7"/>
      <c r="D75" s="7"/>
      <c r="E75" s="7"/>
    </row>
    <row r="76" spans="1:5" ht="15">
      <c r="A76" s="6"/>
      <c r="B76" s="10"/>
      <c r="C76" s="7"/>
      <c r="D76" s="7"/>
      <c r="E76" s="7"/>
    </row>
    <row r="77" spans="1:5" s="29" customFormat="1" ht="18">
      <c r="A77" s="27" t="s">
        <v>30</v>
      </c>
      <c r="B77" s="35"/>
      <c r="C77" s="36"/>
      <c r="D77" s="7"/>
      <c r="E77" s="36"/>
    </row>
    <row r="78" spans="1:5" s="16" customFormat="1" ht="16.5" thickBot="1">
      <c r="A78" s="25"/>
      <c r="B78" s="26"/>
      <c r="C78" s="71" t="s">
        <v>1</v>
      </c>
      <c r="D78" s="3" t="s">
        <v>1</v>
      </c>
      <c r="E78" s="71" t="s">
        <v>1</v>
      </c>
    </row>
    <row r="79" spans="1:5" ht="19.5" customHeight="1" thickBot="1">
      <c r="A79" s="84" t="s">
        <v>2</v>
      </c>
      <c r="B79" s="84" t="s">
        <v>9</v>
      </c>
      <c r="C79" s="85" t="s">
        <v>98</v>
      </c>
      <c r="D79" s="105" t="s">
        <v>99</v>
      </c>
      <c r="E79" s="85" t="s">
        <v>101</v>
      </c>
    </row>
    <row r="80" spans="1:5" s="29" customFormat="1" ht="18">
      <c r="A80" s="30">
        <v>750</v>
      </c>
      <c r="B80" s="43" t="s">
        <v>27</v>
      </c>
      <c r="C80" s="40">
        <f>C82</f>
        <v>198100</v>
      </c>
      <c r="D80" s="99">
        <f>D82</f>
        <v>0</v>
      </c>
      <c r="E80" s="40">
        <f>E82</f>
        <v>198100</v>
      </c>
    </row>
    <row r="81" spans="1:5" s="29" customFormat="1" ht="15" customHeight="1">
      <c r="A81" s="30"/>
      <c r="B81" s="44" t="s">
        <v>10</v>
      </c>
      <c r="C81" s="40"/>
      <c r="D81" s="99"/>
      <c r="E81" s="40"/>
    </row>
    <row r="82" spans="1:5" ht="70.5" customHeight="1" thickBot="1">
      <c r="A82" s="5"/>
      <c r="B82" s="42" t="s">
        <v>90</v>
      </c>
      <c r="C82" s="86">
        <v>198100</v>
      </c>
      <c r="D82" s="86">
        <v>0</v>
      </c>
      <c r="E82" s="86">
        <f>SUM(C82:D82)</f>
        <v>198100</v>
      </c>
    </row>
    <row r="83" spans="1:5" ht="54">
      <c r="A83" s="32">
        <v>751</v>
      </c>
      <c r="B83" s="49" t="s">
        <v>31</v>
      </c>
      <c r="C83" s="87">
        <f>SUM(C85)</f>
        <v>8200</v>
      </c>
      <c r="D83" s="106">
        <f>SUM(D85)</f>
        <v>0</v>
      </c>
      <c r="E83" s="87">
        <f>SUM(E85)</f>
        <v>8200</v>
      </c>
    </row>
    <row r="84" spans="1:5" ht="15.75">
      <c r="A84" s="15"/>
      <c r="B84" s="44" t="s">
        <v>10</v>
      </c>
      <c r="C84" s="88"/>
      <c r="D84" s="107"/>
      <c r="E84" s="88"/>
    </row>
    <row r="85" spans="1:5" ht="67.5" customHeight="1" thickBot="1">
      <c r="A85" s="5"/>
      <c r="B85" s="42" t="s">
        <v>90</v>
      </c>
      <c r="C85" s="19">
        <v>8200</v>
      </c>
      <c r="D85" s="86">
        <v>0</v>
      </c>
      <c r="E85" s="19">
        <f>SUM(C85:D85)</f>
        <v>8200</v>
      </c>
    </row>
    <row r="86" spans="1:5" s="29" customFormat="1" ht="36">
      <c r="A86" s="30">
        <v>754</v>
      </c>
      <c r="B86" s="43" t="s">
        <v>26</v>
      </c>
      <c r="C86" s="40">
        <f>SUM(C88)</f>
        <v>1800</v>
      </c>
      <c r="D86" s="99">
        <f>SUM(D88)</f>
        <v>0</v>
      </c>
      <c r="E86" s="40">
        <f>SUM(E88)</f>
        <v>1800</v>
      </c>
    </row>
    <row r="87" spans="1:5" s="16" customFormat="1" ht="15">
      <c r="A87" s="20"/>
      <c r="B87" s="44" t="s">
        <v>10</v>
      </c>
      <c r="C87" s="88"/>
      <c r="D87" s="107"/>
      <c r="E87" s="88"/>
    </row>
    <row r="88" spans="1:5" s="12" customFormat="1" ht="69.75" customHeight="1" thickBot="1">
      <c r="A88" s="23"/>
      <c r="B88" s="42" t="s">
        <v>90</v>
      </c>
      <c r="C88" s="19">
        <v>1800</v>
      </c>
      <c r="D88" s="86">
        <v>0</v>
      </c>
      <c r="E88" s="19">
        <f>SUM(C88:D88)</f>
        <v>1800</v>
      </c>
    </row>
    <row r="89" spans="1:5" s="29" customFormat="1" ht="18">
      <c r="A89" s="30">
        <v>852</v>
      </c>
      <c r="B89" s="39" t="s">
        <v>81</v>
      </c>
      <c r="C89" s="40">
        <f>SUM(C91:C91)</f>
        <v>4974460</v>
      </c>
      <c r="D89" s="99">
        <f>SUM(D91:D91)</f>
        <v>2180580</v>
      </c>
      <c r="E89" s="40">
        <f>SUM(E91:E91)</f>
        <v>7155040</v>
      </c>
    </row>
    <row r="90" spans="1:5" s="29" customFormat="1" ht="16.5" customHeight="1">
      <c r="A90" s="30"/>
      <c r="B90" s="41" t="s">
        <v>10</v>
      </c>
      <c r="C90" s="40"/>
      <c r="D90" s="99"/>
      <c r="E90" s="40"/>
    </row>
    <row r="91" spans="1:5" s="29" customFormat="1" ht="71.25" customHeight="1" thickBot="1">
      <c r="A91" s="30"/>
      <c r="B91" s="42" t="s">
        <v>90</v>
      </c>
      <c r="C91" s="21">
        <v>4974460</v>
      </c>
      <c r="D91" s="60">
        <v>2180580</v>
      </c>
      <c r="E91" s="21">
        <f>SUM(C91:D91)</f>
        <v>7155040</v>
      </c>
    </row>
    <row r="92" spans="1:5" s="29" customFormat="1" ht="30" customHeight="1" thickBot="1">
      <c r="A92" s="128" t="s">
        <v>75</v>
      </c>
      <c r="B92" s="129"/>
      <c r="C92" s="34">
        <f>(C80+C83+C86+C89)</f>
        <v>5182560</v>
      </c>
      <c r="D92" s="108">
        <f>(D80+D83+D86+D89)</f>
        <v>2180580</v>
      </c>
      <c r="E92" s="34">
        <f>(E80+E83+E86+E89)</f>
        <v>7363140</v>
      </c>
    </row>
    <row r="93" spans="1:5" ht="14.25">
      <c r="A93" s="2"/>
      <c r="B93" s="9"/>
      <c r="C93" s="8"/>
      <c r="D93" s="8"/>
      <c r="E93" s="8"/>
    </row>
    <row r="94" spans="1:5" ht="14.25">
      <c r="A94" s="2"/>
      <c r="B94" s="9"/>
      <c r="C94" s="8"/>
      <c r="D94" s="8"/>
      <c r="E94" s="8"/>
    </row>
    <row r="95" spans="1:5" ht="54.75" customHeight="1">
      <c r="A95" s="130" t="s">
        <v>102</v>
      </c>
      <c r="B95" s="130"/>
      <c r="C95" s="130"/>
      <c r="D95" s="132"/>
      <c r="E95" s="132"/>
    </row>
    <row r="96" spans="1:4" ht="16.5" thickBot="1">
      <c r="A96" s="25"/>
      <c r="B96" s="26"/>
      <c r="C96" s="71" t="s">
        <v>1</v>
      </c>
      <c r="D96" s="109"/>
    </row>
    <row r="97" spans="1:5" ht="15.75" thickBot="1">
      <c r="A97" s="84" t="s">
        <v>2</v>
      </c>
      <c r="B97" s="84" t="s">
        <v>9</v>
      </c>
      <c r="C97" s="85" t="s">
        <v>98</v>
      </c>
      <c r="D97" s="105" t="s">
        <v>99</v>
      </c>
      <c r="E97" s="85" t="s">
        <v>100</v>
      </c>
    </row>
    <row r="98" spans="1:5" ht="18">
      <c r="A98" s="30">
        <v>801</v>
      </c>
      <c r="B98" s="43" t="s">
        <v>4</v>
      </c>
      <c r="C98" s="40">
        <f>SUM(C100)</f>
        <v>0</v>
      </c>
      <c r="D98" s="99">
        <f>SUM(D100)</f>
        <v>32960</v>
      </c>
      <c r="E98" s="40">
        <f>SUM(E100)</f>
        <v>32960</v>
      </c>
    </row>
    <row r="99" spans="1:5" ht="15">
      <c r="A99" s="4"/>
      <c r="B99" s="44" t="s">
        <v>10</v>
      </c>
      <c r="C99" s="60"/>
      <c r="D99" s="60"/>
      <c r="E99" s="60"/>
    </row>
    <row r="100" spans="1:5" ht="51" customHeight="1" thickBot="1">
      <c r="A100" s="5"/>
      <c r="B100" s="61" t="s">
        <v>103</v>
      </c>
      <c r="C100" s="86">
        <v>0</v>
      </c>
      <c r="D100" s="86">
        <v>32960</v>
      </c>
      <c r="E100" s="86">
        <f>SUM(C100:D100)</f>
        <v>32960</v>
      </c>
    </row>
    <row r="101" spans="1:5" ht="18">
      <c r="A101" s="30">
        <v>852</v>
      </c>
      <c r="B101" s="43" t="s">
        <v>81</v>
      </c>
      <c r="C101" s="40">
        <f>SUM(C104)</f>
        <v>210000</v>
      </c>
      <c r="D101" s="99">
        <f>SUM(D104)</f>
        <v>122910</v>
      </c>
      <c r="E101" s="40">
        <f>SUM(E103:E104)</f>
        <v>332910</v>
      </c>
    </row>
    <row r="102" spans="1:5" ht="16.5" customHeight="1">
      <c r="A102" s="4"/>
      <c r="B102" s="44" t="s">
        <v>10</v>
      </c>
      <c r="C102" s="60"/>
      <c r="D102" s="60"/>
      <c r="E102" s="60"/>
    </row>
    <row r="103" spans="1:5" ht="53.25" customHeight="1">
      <c r="A103" s="4"/>
      <c r="B103" s="113" t="s">
        <v>103</v>
      </c>
      <c r="C103" s="101"/>
      <c r="D103" s="101"/>
      <c r="E103" s="101">
        <v>119730</v>
      </c>
    </row>
    <row r="104" spans="1:5" ht="51" customHeight="1" thickBot="1">
      <c r="A104" s="5"/>
      <c r="B104" s="61" t="s">
        <v>35</v>
      </c>
      <c r="C104" s="86">
        <v>210000</v>
      </c>
      <c r="D104" s="86">
        <v>122910</v>
      </c>
      <c r="E104" s="86">
        <v>213180</v>
      </c>
    </row>
    <row r="105" spans="1:5" ht="22.5" customHeight="1">
      <c r="A105" s="30">
        <v>921</v>
      </c>
      <c r="B105" s="43" t="s">
        <v>34</v>
      </c>
      <c r="C105" s="40">
        <f>SUM(C107)</f>
        <v>70000</v>
      </c>
      <c r="D105" s="99">
        <f>SUM(D107)</f>
        <v>0</v>
      </c>
      <c r="E105" s="40">
        <f>SUM(E107)</f>
        <v>70000</v>
      </c>
    </row>
    <row r="106" spans="1:5" ht="15">
      <c r="A106" s="20"/>
      <c r="B106" s="44" t="s">
        <v>10</v>
      </c>
      <c r="C106" s="88"/>
      <c r="D106" s="107"/>
      <c r="E106" s="88"/>
    </row>
    <row r="107" spans="1:5" ht="51" customHeight="1" thickBot="1">
      <c r="A107" s="20"/>
      <c r="B107" s="58" t="s">
        <v>35</v>
      </c>
      <c r="C107" s="88">
        <v>70000</v>
      </c>
      <c r="D107" s="107">
        <v>0</v>
      </c>
      <c r="E107" s="88">
        <f>SUM(C107:D107)</f>
        <v>70000</v>
      </c>
    </row>
    <row r="108" spans="1:5" ht="57.75" customHeight="1" thickBot="1">
      <c r="A108" s="128" t="s">
        <v>36</v>
      </c>
      <c r="B108" s="129"/>
      <c r="C108" s="34">
        <f>(C105+C101)</f>
        <v>280000</v>
      </c>
      <c r="D108" s="108">
        <f>(D98+D101)</f>
        <v>155870</v>
      </c>
      <c r="E108" s="34">
        <f>E98+E101+E105</f>
        <v>435870</v>
      </c>
    </row>
    <row r="109" spans="1:5" ht="39" customHeight="1" thickBot="1">
      <c r="A109" s="124" t="s">
        <v>77</v>
      </c>
      <c r="B109" s="125"/>
      <c r="C109" s="111">
        <f>SUM(C73+C92+C98+C108)</f>
        <v>69687232</v>
      </c>
      <c r="D109" s="110">
        <f>SUM(D73+D92+D108)</f>
        <v>3961712</v>
      </c>
      <c r="E109" s="111">
        <f>SUM(E73+E92+E108)</f>
        <v>73648944</v>
      </c>
    </row>
    <row r="110" ht="13.5" thickTop="1"/>
    <row r="115" ht="12.75">
      <c r="B115" s="98"/>
    </row>
    <row r="116" ht="12.75">
      <c r="C116" s="50"/>
    </row>
    <row r="117" ht="12.75">
      <c r="C117" s="50"/>
    </row>
  </sheetData>
  <mergeCells count="6">
    <mergeCell ref="A8:E8"/>
    <mergeCell ref="A95:E95"/>
    <mergeCell ref="A108:B108"/>
    <mergeCell ref="A109:B109"/>
    <mergeCell ref="A73:B73"/>
    <mergeCell ref="A92:B92"/>
  </mergeCells>
  <printOptions/>
  <pageMargins left="0.75" right="0.36" top="1.2" bottom="1.29" header="0.5" footer="0.5"/>
  <pageSetup horizontalDpi="300" verticalDpi="3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realwyd</dc:title>
  <dc:subject>realizacja wydatków za miesiąc</dc:subject>
  <dc:creator>Wydział</dc:creator>
  <cp:keywords>realizacja</cp:keywords>
  <dc:description/>
  <cp:lastModifiedBy>Twoja nazwa użytkownika</cp:lastModifiedBy>
  <cp:lastPrinted>2005-02-24T12:39:52Z</cp:lastPrinted>
  <dcterms:created xsi:type="dcterms:W3CDTF">1999-12-27T12:33:40Z</dcterms:created>
  <dcterms:modified xsi:type="dcterms:W3CDTF">2005-02-24T12:39:57Z</dcterms:modified>
  <cp:category/>
  <cp:version/>
  <cp:contentType/>
  <cp:contentStatus/>
</cp:coreProperties>
</file>