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2" sheetId="1" r:id="rId1"/>
  </sheets>
  <definedNames>
    <definedName name="_xlnm.Print_Titles" localSheetId="0">'Arkusz2'!$12:$13</definedName>
  </definedNames>
  <calcPr fullCalcOnLoad="1"/>
</workbook>
</file>

<file path=xl/sharedStrings.xml><?xml version="1.0" encoding="utf-8"?>
<sst xmlns="http://schemas.openxmlformats.org/spreadsheetml/2006/main" count="80" uniqueCount="72">
  <si>
    <t>Wyszczególnienie</t>
  </si>
  <si>
    <t>2002 rok</t>
  </si>
  <si>
    <t>2003 rok</t>
  </si>
  <si>
    <t>w tym:</t>
  </si>
  <si>
    <t>Prognozowane dochody</t>
  </si>
  <si>
    <t>% łączna kwota długu na koniec roku do dochodów jednostki</t>
  </si>
  <si>
    <t>% łączna kwota długu przypadająca do spłaty w danym roku do planowanych dochodów</t>
  </si>
  <si>
    <t>do Uchwały Budżetowej</t>
  </si>
  <si>
    <t>Rady Miejskiej w Chrzanowie</t>
  </si>
  <si>
    <t>2004 rok</t>
  </si>
  <si>
    <t>2005 rok</t>
  </si>
  <si>
    <t>kwota planowa-nego kredytu</t>
  </si>
  <si>
    <t xml:space="preserve">Pożyczka na zadanie inwestycyjne pn.Budowa kanalizacji sanitarnej dla zachodniej części miasta zaciągniętej w WFOŚiGW w Katowicach </t>
  </si>
  <si>
    <t xml:space="preserve">Kredyt na zadanie inwestycyjne pn.Budowa basenu miejskiego krytego w Chrzanowie zaciągnięty w BS w Chrzanowie </t>
  </si>
  <si>
    <t>Poręczenie kredytu dla RPWiK Sp. z o.o Chrzanów</t>
  </si>
  <si>
    <t>Poręczenie kredytu dla TBS Sp. z o.o Chrzanów  X/</t>
  </si>
  <si>
    <t>Kredyt na zadanie inwestycyjne pn.Rozbudowa Gimnazjum w Płazie zaciągnięty w Bank Pocztowy S.A I Oddz.w Koninie</t>
  </si>
  <si>
    <t>Planowany kredyt do zaciągnięcia grudniu 2001 roku na pokrycie deficytu budżetu 2001 roku</t>
  </si>
  <si>
    <t>a/ 3.600.000 droga lącząca ul.Trzebińską z ul.Bereska</t>
  </si>
  <si>
    <t>Planowane kredyty w budżecie 2002r. (3.600.000 zł +3.400.000 zł + 2.000.000)</t>
  </si>
  <si>
    <t>b/ 3.400.000 plac tragowy</t>
  </si>
  <si>
    <t>c/ 2.000.000 remont sali widowiskow0-teatralnej MOKSiR</t>
  </si>
  <si>
    <t>Chrzanów, dnia 12 października 2001 rok</t>
  </si>
  <si>
    <t xml:space="preserve">1/ z tytułu zaciągniętych kredytów i pożyczek na początek roku </t>
  </si>
  <si>
    <t>2/ z tytułu udzielonych poręczeń</t>
  </si>
  <si>
    <t>Stan zadłużenia na początek roku (1/+2/)</t>
  </si>
  <si>
    <t xml:space="preserve">Ogółem do spłaty </t>
  </si>
  <si>
    <t xml:space="preserve">spłata kapitału </t>
  </si>
  <si>
    <t>spłata kapitału</t>
  </si>
  <si>
    <t xml:space="preserve">odsetki </t>
  </si>
  <si>
    <t>2001 rok</t>
  </si>
  <si>
    <t>Kredyt na" Pokrycie skutków wdrożenia karty nauczyciela" zaciągnięty w BPH O/Chrzanów</t>
  </si>
  <si>
    <t>Prognozowane wydatki</t>
  </si>
  <si>
    <t>w tym inwestycyjne</t>
  </si>
  <si>
    <t>1/podatki i opłaty lokalne</t>
  </si>
  <si>
    <t>2/ udziały w podatkach państwowych</t>
  </si>
  <si>
    <t>3/ dochody z mienia</t>
  </si>
  <si>
    <t>4/ subwencje</t>
  </si>
  <si>
    <t>5/ dotacje z budżetu państwa do zadań zleconych</t>
  </si>
  <si>
    <t>I. Dochody budżetu ogółem           w tym:</t>
  </si>
  <si>
    <t>1/ pożyczki krajowe</t>
  </si>
  <si>
    <t>2/kredyty bankowe</t>
  </si>
  <si>
    <t>4/ wolne środki</t>
  </si>
  <si>
    <t>OGÓŁEM I+II</t>
  </si>
  <si>
    <t>III. Wydatki budżetu</t>
  </si>
  <si>
    <t xml:space="preserve">1/ wydatki bieżące       </t>
  </si>
  <si>
    <t>2/ wydatki majątkowe</t>
  </si>
  <si>
    <t>w tym:                                    inwestycyjne</t>
  </si>
  <si>
    <t>1/ spłata kredytów</t>
  </si>
  <si>
    <t>2/ spłata pożyczek</t>
  </si>
  <si>
    <t>VI. Wskaźniki zadłużenia</t>
  </si>
  <si>
    <t>1/   % łącznej kwoty długu przypadającej do spłaty w danym roku do planowanych dochodów</t>
  </si>
  <si>
    <t>2/   % łącznej kwoty długu na koniec roku do dochodów jednostki</t>
  </si>
  <si>
    <t>3/ potencjalne wydatki z tytułu udzielonych poręczeń</t>
  </si>
  <si>
    <t>IV. Rozchody budżetu                  (bez 3/)</t>
  </si>
  <si>
    <t>OGÓŁEM IV+poręczenia</t>
  </si>
  <si>
    <t>OGÓŁEM IV+poręczenia+odsetki</t>
  </si>
  <si>
    <t>II. Przychody budżetu                   w tym:</t>
  </si>
  <si>
    <t>2006 rok</t>
  </si>
  <si>
    <t xml:space="preserve">Prognoza Kwoty Długu Gminy Chrzanów </t>
  </si>
  <si>
    <t>V. Łączne zadłużenie na koniec roku budżetowego z tytułu:</t>
  </si>
  <si>
    <t>1/ rat kredytów</t>
  </si>
  <si>
    <t>2/ rat pożyczek</t>
  </si>
  <si>
    <t>3/ odsetek od zaciągniętych kredytów i pożyczek</t>
  </si>
  <si>
    <t>4/ potencjalnych wydatków z tytułu udzielonych poręczeń</t>
  </si>
  <si>
    <t>Gminy Chrzanów na 2003 rok</t>
  </si>
  <si>
    <t xml:space="preserve">w tym:                                               koszty obsługi długu                                              </t>
  </si>
  <si>
    <t xml:space="preserve">w tym:                                               odsetki od kredytów                                             </t>
  </si>
  <si>
    <t>Chrzanów, marzec 2003 rok.</t>
  </si>
  <si>
    <t>Nr VIII/49/03</t>
  </si>
  <si>
    <t>z dnia 25 marca 2003 roku</t>
  </si>
  <si>
    <t>Załącznik Nr 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</si>
</sst>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wrapText="1"/>
    </xf>
    <xf numFmtId="3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 vertical="top" wrapText="1"/>
    </xf>
    <xf numFmtId="3" fontId="2" fillId="0" borderId="7" xfId="0" applyNumberFormat="1" applyFont="1" applyBorder="1" applyAlignment="1">
      <alignment vertical="center"/>
    </xf>
    <xf numFmtId="0" fontId="2" fillId="0" borderId="1" xfId="0" applyFont="1" applyBorder="1" applyAlignment="1">
      <alignment wrapText="1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0" fillId="0" borderId="7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2" fillId="0" borderId="8" xfId="0" applyFont="1" applyBorder="1" applyAlignment="1">
      <alignment/>
    </xf>
    <xf numFmtId="3" fontId="2" fillId="0" borderId="11" xfId="0" applyNumberFormat="1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3" fontId="5" fillId="0" borderId="8" xfId="0" applyNumberFormat="1" applyFont="1" applyBorder="1" applyAlignment="1">
      <alignment wrapText="1"/>
    </xf>
    <xf numFmtId="3" fontId="5" fillId="0" borderId="12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3" fontId="5" fillId="0" borderId="14" xfId="0" applyNumberFormat="1" applyFont="1" applyBorder="1" applyAlignment="1">
      <alignment wrapText="1"/>
    </xf>
    <xf numFmtId="3" fontId="5" fillId="0" borderId="2" xfId="0" applyNumberFormat="1" applyFont="1" applyBorder="1" applyAlignment="1">
      <alignment/>
    </xf>
    <xf numFmtId="164" fontId="2" fillId="0" borderId="15" xfId="17" applyNumberFormat="1" applyFont="1" applyBorder="1" applyAlignment="1">
      <alignment horizontal="center" vertical="center"/>
    </xf>
    <xf numFmtId="164" fontId="2" fillId="0" borderId="9" xfId="17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3" fontId="5" fillId="0" borderId="0" xfId="0" applyNumberFormat="1" applyFont="1" applyAlignment="1">
      <alignment/>
    </xf>
    <xf numFmtId="0" fontId="2" fillId="0" borderId="8" xfId="0" applyFont="1" applyBorder="1" applyAlignment="1">
      <alignment wrapText="1"/>
    </xf>
    <xf numFmtId="3" fontId="2" fillId="0" borderId="13" xfId="17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/>
    </xf>
    <xf numFmtId="164" fontId="2" fillId="0" borderId="14" xfId="17" applyNumberFormat="1" applyFont="1" applyBorder="1" applyAlignment="1">
      <alignment horizontal="center" vertical="center"/>
    </xf>
    <xf numFmtId="3" fontId="2" fillId="0" borderId="14" xfId="17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2" fillId="0" borderId="0" xfId="17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2" fillId="0" borderId="8" xfId="17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2" fillId="0" borderId="12" xfId="0" applyFont="1" applyBorder="1" applyAlignment="1">
      <alignment/>
    </xf>
    <xf numFmtId="3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0" fontId="8" fillId="0" borderId="0" xfId="0" applyFont="1" applyAlignment="1">
      <alignment horizontal="center" wrapText="1"/>
    </xf>
    <xf numFmtId="3" fontId="2" fillId="0" borderId="0" xfId="0" applyNumberFormat="1" applyFont="1" applyAlignment="1">
      <alignment vertical="center"/>
    </xf>
    <xf numFmtId="0" fontId="5" fillId="0" borderId="4" xfId="0" applyFont="1" applyBorder="1" applyAlignment="1">
      <alignment vertical="center" wrapText="1"/>
    </xf>
    <xf numFmtId="3" fontId="2" fillId="0" borderId="15" xfId="17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/>
    </xf>
    <xf numFmtId="3" fontId="5" fillId="0" borderId="7" xfId="17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2" fillId="0" borderId="14" xfId="17" applyNumberFormat="1" applyFont="1" applyBorder="1" applyAlignment="1">
      <alignment horizontal="center" vertical="center"/>
    </xf>
    <xf numFmtId="3" fontId="2" fillId="0" borderId="17" xfId="17" applyNumberFormat="1" applyFont="1" applyBorder="1" applyAlignment="1">
      <alignment horizontal="center" vertical="center"/>
    </xf>
    <xf numFmtId="3" fontId="0" fillId="0" borderId="0" xfId="0" applyNumberFormat="1" applyAlignment="1">
      <alignment horizontal="left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3" xfId="17" applyNumberFormat="1" applyFont="1" applyBorder="1" applyAlignment="1">
      <alignment horizontal="center" vertical="center"/>
    </xf>
    <xf numFmtId="3" fontId="2" fillId="0" borderId="16" xfId="17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164" fontId="6" fillId="0" borderId="7" xfId="17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3" fontId="10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4.75390625" style="0" customWidth="1"/>
    <col min="2" max="2" width="10.75390625" style="54" customWidth="1"/>
    <col min="3" max="3" width="10.75390625" style="0" customWidth="1"/>
    <col min="4" max="4" width="10.75390625" style="54" customWidth="1"/>
    <col min="5" max="5" width="10.75390625" style="0" customWidth="1"/>
    <col min="6" max="6" width="10.75390625" style="54" customWidth="1"/>
    <col min="7" max="7" width="10.75390625" style="0" customWidth="1"/>
    <col min="8" max="8" width="10.75390625" style="54" customWidth="1"/>
    <col min="9" max="9" width="10.75390625" style="0" customWidth="1"/>
    <col min="10" max="10" width="9.125" style="54" customWidth="1"/>
  </cols>
  <sheetData>
    <row r="1" spans="9:10" ht="12.75">
      <c r="I1" s="122" t="s">
        <v>71</v>
      </c>
      <c r="J1" s="122"/>
    </row>
    <row r="2" spans="9:10" ht="12.75">
      <c r="I2" s="123" t="s">
        <v>7</v>
      </c>
      <c r="J2" s="123"/>
    </row>
    <row r="3" spans="9:10" ht="12.75">
      <c r="I3" s="123" t="s">
        <v>65</v>
      </c>
      <c r="J3" s="123"/>
    </row>
    <row r="4" spans="9:10" ht="12.75">
      <c r="I4" s="122" t="s">
        <v>69</v>
      </c>
      <c r="J4" s="122"/>
    </row>
    <row r="5" spans="9:10" ht="12.75">
      <c r="I5" s="123" t="s">
        <v>8</v>
      </c>
      <c r="J5" s="123"/>
    </row>
    <row r="6" spans="9:10" ht="12.75">
      <c r="I6" s="123" t="s">
        <v>70</v>
      </c>
      <c r="J6" s="123"/>
    </row>
    <row r="7" ht="12.75">
      <c r="J7" s="82"/>
    </row>
    <row r="9" spans="1:12" ht="25.5" customHeight="1">
      <c r="A9" s="121" t="s">
        <v>59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81"/>
    </row>
    <row r="10" spans="1:12" ht="19.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2" spans="1:12" ht="12.75" customHeight="1">
      <c r="A12" s="95" t="s">
        <v>0</v>
      </c>
      <c r="B12" s="115" t="s">
        <v>1</v>
      </c>
      <c r="C12" s="116"/>
      <c r="D12" s="115" t="s">
        <v>2</v>
      </c>
      <c r="E12" s="116"/>
      <c r="F12" s="115" t="s">
        <v>9</v>
      </c>
      <c r="G12" s="116"/>
      <c r="H12" s="115" t="s">
        <v>10</v>
      </c>
      <c r="I12" s="116"/>
      <c r="J12" s="115" t="s">
        <v>58</v>
      </c>
      <c r="K12" s="116"/>
      <c r="L12" s="1"/>
    </row>
    <row r="13" spans="1:12" ht="9" customHeight="1">
      <c r="A13" s="96"/>
      <c r="B13" s="117"/>
      <c r="C13" s="118"/>
      <c r="D13" s="117"/>
      <c r="E13" s="118"/>
      <c r="F13" s="117"/>
      <c r="G13" s="118"/>
      <c r="H13" s="117"/>
      <c r="I13" s="118"/>
      <c r="J13" s="117"/>
      <c r="K13" s="118"/>
      <c r="L13" s="1"/>
    </row>
    <row r="14" spans="1:12" ht="12.75">
      <c r="A14" s="71"/>
      <c r="B14" s="72"/>
      <c r="C14" s="73"/>
      <c r="D14" s="80"/>
      <c r="E14" s="73"/>
      <c r="F14" s="72"/>
      <c r="G14" s="73"/>
      <c r="H14" s="72"/>
      <c r="I14" s="73"/>
      <c r="J14" s="72"/>
      <c r="K14" s="73"/>
      <c r="L14" s="1"/>
    </row>
    <row r="15" spans="1:12" ht="27" customHeight="1">
      <c r="A15" s="78" t="s">
        <v>39</v>
      </c>
      <c r="B15" s="87">
        <v>61102178</v>
      </c>
      <c r="C15" s="87"/>
      <c r="D15" s="87">
        <v>59399225</v>
      </c>
      <c r="E15" s="87"/>
      <c r="F15" s="87">
        <v>64548498</v>
      </c>
      <c r="G15" s="87"/>
      <c r="H15" s="87">
        <v>66064919</v>
      </c>
      <c r="I15" s="87"/>
      <c r="J15" s="87">
        <v>66564000</v>
      </c>
      <c r="K15" s="87"/>
      <c r="L15" s="1"/>
    </row>
    <row r="16" spans="1:12" ht="27" customHeight="1">
      <c r="A16" s="74" t="s">
        <v>34</v>
      </c>
      <c r="B16" s="119">
        <v>16995899</v>
      </c>
      <c r="C16" s="119"/>
      <c r="D16" s="85">
        <v>17928550</v>
      </c>
      <c r="E16" s="85"/>
      <c r="F16" s="85">
        <v>19637642</v>
      </c>
      <c r="G16" s="85"/>
      <c r="H16" s="85">
        <v>20815901</v>
      </c>
      <c r="I16" s="85"/>
      <c r="J16" s="85">
        <v>21232219</v>
      </c>
      <c r="K16" s="85"/>
      <c r="L16" s="1"/>
    </row>
    <row r="17" spans="1:12" ht="27" customHeight="1">
      <c r="A17" s="74" t="s">
        <v>35</v>
      </c>
      <c r="B17" s="85">
        <v>13682799</v>
      </c>
      <c r="C17" s="85"/>
      <c r="D17" s="85">
        <v>14072731</v>
      </c>
      <c r="E17" s="85"/>
      <c r="F17" s="85">
        <v>15087541</v>
      </c>
      <c r="G17" s="85"/>
      <c r="H17" s="85">
        <v>15389292</v>
      </c>
      <c r="I17" s="85"/>
      <c r="J17" s="85">
        <v>15697078</v>
      </c>
      <c r="K17" s="85"/>
      <c r="L17" s="1"/>
    </row>
    <row r="18" spans="1:12" ht="27" customHeight="1">
      <c r="A18" s="74" t="s">
        <v>36</v>
      </c>
      <c r="B18" s="85">
        <v>3293425</v>
      </c>
      <c r="C18" s="85"/>
      <c r="D18" s="85">
        <v>2323292</v>
      </c>
      <c r="E18" s="85"/>
      <c r="F18" s="85">
        <v>3570450</v>
      </c>
      <c r="G18" s="85"/>
      <c r="H18" s="85">
        <v>3970450</v>
      </c>
      <c r="I18" s="85"/>
      <c r="J18" s="85">
        <v>4049859</v>
      </c>
      <c r="K18" s="85"/>
      <c r="L18" s="1"/>
    </row>
    <row r="19" spans="1:12" ht="27" customHeight="1">
      <c r="A19" s="74" t="s">
        <v>37</v>
      </c>
      <c r="B19" s="85">
        <v>17647470</v>
      </c>
      <c r="C19" s="85"/>
      <c r="D19" s="85">
        <v>18682461</v>
      </c>
      <c r="E19" s="85"/>
      <c r="F19" s="85">
        <v>19143446</v>
      </c>
      <c r="G19" s="85"/>
      <c r="H19" s="85">
        <v>19526315</v>
      </c>
      <c r="I19" s="85"/>
      <c r="J19" s="85">
        <v>19916841</v>
      </c>
      <c r="K19" s="85"/>
      <c r="L19" s="1"/>
    </row>
    <row r="20" spans="1:12" ht="27" customHeight="1">
      <c r="A20" s="74" t="s">
        <v>38</v>
      </c>
      <c r="B20" s="85">
        <v>4834854</v>
      </c>
      <c r="C20" s="85"/>
      <c r="D20" s="85">
        <v>4225370</v>
      </c>
      <c r="E20" s="85"/>
      <c r="F20" s="85">
        <v>4066206</v>
      </c>
      <c r="G20" s="85"/>
      <c r="H20" s="85">
        <v>4066206</v>
      </c>
      <c r="I20" s="85"/>
      <c r="J20" s="85">
        <v>4066206</v>
      </c>
      <c r="K20" s="85"/>
      <c r="L20" s="1"/>
    </row>
    <row r="21" spans="1:12" ht="27" customHeight="1">
      <c r="A21" s="78" t="s">
        <v>57</v>
      </c>
      <c r="B21" s="86">
        <f>SUM(B22:C24)</f>
        <v>6609017</v>
      </c>
      <c r="C21" s="86"/>
      <c r="D21" s="86">
        <f>SUM(D22:E24)</f>
        <v>9300000</v>
      </c>
      <c r="E21" s="86"/>
      <c r="F21" s="86">
        <f>SUM(F22:G24)</f>
        <v>0</v>
      </c>
      <c r="G21" s="86"/>
      <c r="H21" s="86">
        <f>SUM(H22:I24)</f>
        <v>0</v>
      </c>
      <c r="I21" s="86"/>
      <c r="J21" s="86">
        <f>SUM(J22:K24)</f>
        <v>0</v>
      </c>
      <c r="K21" s="86"/>
      <c r="L21" s="1"/>
    </row>
    <row r="22" spans="1:12" s="47" customFormat="1" ht="27" customHeight="1">
      <c r="A22" s="74" t="s">
        <v>40</v>
      </c>
      <c r="B22" s="120"/>
      <c r="C22" s="120"/>
      <c r="D22" s="85"/>
      <c r="E22" s="85"/>
      <c r="F22" s="85"/>
      <c r="G22" s="85"/>
      <c r="H22" s="85"/>
      <c r="I22" s="85"/>
      <c r="J22" s="85"/>
      <c r="K22" s="85"/>
      <c r="L22" s="48"/>
    </row>
    <row r="23" spans="1:12" ht="27" customHeight="1">
      <c r="A23" s="74" t="s">
        <v>41</v>
      </c>
      <c r="B23" s="85">
        <v>4500000</v>
      </c>
      <c r="C23" s="85"/>
      <c r="D23" s="85">
        <v>8200000</v>
      </c>
      <c r="E23" s="85"/>
      <c r="F23" s="85"/>
      <c r="G23" s="85"/>
      <c r="H23" s="85"/>
      <c r="I23" s="85"/>
      <c r="J23" s="85"/>
      <c r="K23" s="85"/>
      <c r="L23" s="1"/>
    </row>
    <row r="24" spans="1:12" ht="27" customHeight="1">
      <c r="A24" s="74" t="s">
        <v>42</v>
      </c>
      <c r="B24" s="85">
        <v>2109017</v>
      </c>
      <c r="C24" s="85"/>
      <c r="D24" s="85">
        <v>1100000</v>
      </c>
      <c r="E24" s="85"/>
      <c r="F24" s="85"/>
      <c r="G24" s="85"/>
      <c r="H24" s="85"/>
      <c r="I24" s="85"/>
      <c r="J24" s="85"/>
      <c r="K24" s="85"/>
      <c r="L24" s="1"/>
    </row>
    <row r="25" spans="1:12" ht="27" customHeight="1">
      <c r="A25" s="78" t="s">
        <v>43</v>
      </c>
      <c r="B25" s="86">
        <f>B15+B21</f>
        <v>67711195</v>
      </c>
      <c r="C25" s="86"/>
      <c r="D25" s="86">
        <f>D15+D21</f>
        <v>68699225</v>
      </c>
      <c r="E25" s="86"/>
      <c r="F25" s="86">
        <f>F15+F21</f>
        <v>64548498</v>
      </c>
      <c r="G25" s="86"/>
      <c r="H25" s="86">
        <f>H15+H21</f>
        <v>66064919</v>
      </c>
      <c r="I25" s="86"/>
      <c r="J25" s="86">
        <f>J15+J21</f>
        <v>66564000</v>
      </c>
      <c r="K25" s="86"/>
      <c r="L25" s="1"/>
    </row>
    <row r="26" spans="1:12" ht="27" customHeight="1">
      <c r="A26" s="78" t="s">
        <v>44</v>
      </c>
      <c r="B26" s="86">
        <f>B27+B30</f>
        <v>60767850</v>
      </c>
      <c r="C26" s="86"/>
      <c r="D26" s="86">
        <f>D27+D30</f>
        <v>63549229</v>
      </c>
      <c r="E26" s="86"/>
      <c r="F26" s="86">
        <f>F27+F30</f>
        <v>61348498</v>
      </c>
      <c r="G26" s="86"/>
      <c r="H26" s="86">
        <f>H27+H30</f>
        <v>61564919</v>
      </c>
      <c r="I26" s="86"/>
      <c r="J26" s="86">
        <f>J27+J30</f>
        <v>62564000</v>
      </c>
      <c r="K26" s="86"/>
      <c r="L26" s="1"/>
    </row>
    <row r="27" spans="1:12" ht="27" customHeight="1">
      <c r="A27" s="75" t="s">
        <v>45</v>
      </c>
      <c r="B27" s="89">
        <v>54811976</v>
      </c>
      <c r="C27" s="90"/>
      <c r="D27" s="89">
        <v>60148829</v>
      </c>
      <c r="E27" s="90"/>
      <c r="F27" s="89">
        <v>57248498</v>
      </c>
      <c r="G27" s="90"/>
      <c r="H27" s="89">
        <v>57064919</v>
      </c>
      <c r="I27" s="90"/>
      <c r="J27" s="89">
        <v>57564000</v>
      </c>
      <c r="K27" s="90"/>
      <c r="L27" s="1"/>
    </row>
    <row r="28" spans="1:12" ht="43.5" customHeight="1">
      <c r="A28" s="83" t="s">
        <v>66</v>
      </c>
      <c r="B28" s="91">
        <v>716274</v>
      </c>
      <c r="C28" s="92"/>
      <c r="D28" s="91">
        <v>994108</v>
      </c>
      <c r="E28" s="92"/>
      <c r="F28" s="91">
        <v>879590</v>
      </c>
      <c r="G28" s="92"/>
      <c r="H28" s="91">
        <v>504060</v>
      </c>
      <c r="I28" s="92"/>
      <c r="J28" s="91">
        <v>140015</v>
      </c>
      <c r="K28" s="92"/>
      <c r="L28" s="1"/>
    </row>
    <row r="29" spans="1:12" ht="20.25" customHeight="1">
      <c r="A29" s="76" t="s">
        <v>67</v>
      </c>
      <c r="B29" s="93">
        <v>701274</v>
      </c>
      <c r="C29" s="94"/>
      <c r="D29" s="93">
        <v>912108</v>
      </c>
      <c r="E29" s="94"/>
      <c r="F29" s="93">
        <v>879590</v>
      </c>
      <c r="G29" s="94"/>
      <c r="H29" s="93">
        <v>504060</v>
      </c>
      <c r="I29" s="94"/>
      <c r="J29" s="93">
        <v>140015</v>
      </c>
      <c r="K29" s="94"/>
      <c r="L29" s="1"/>
    </row>
    <row r="30" spans="1:12" ht="27" customHeight="1">
      <c r="A30" s="83" t="s">
        <v>46</v>
      </c>
      <c r="B30" s="91">
        <v>5955874</v>
      </c>
      <c r="C30" s="92"/>
      <c r="D30" s="91">
        <v>3400400</v>
      </c>
      <c r="E30" s="92"/>
      <c r="F30" s="91">
        <v>4100000</v>
      </c>
      <c r="G30" s="92"/>
      <c r="H30" s="91">
        <v>4500000</v>
      </c>
      <c r="I30" s="92"/>
      <c r="J30" s="91">
        <v>5000000</v>
      </c>
      <c r="K30" s="92"/>
      <c r="L30" s="1"/>
    </row>
    <row r="31" spans="1:12" ht="27" customHeight="1">
      <c r="A31" s="76" t="s">
        <v>47</v>
      </c>
      <c r="B31" s="93">
        <v>5255874</v>
      </c>
      <c r="C31" s="94"/>
      <c r="D31" s="93">
        <v>3400400</v>
      </c>
      <c r="E31" s="94"/>
      <c r="F31" s="93">
        <v>4100000</v>
      </c>
      <c r="G31" s="94"/>
      <c r="H31" s="93">
        <v>4500000</v>
      </c>
      <c r="I31" s="94"/>
      <c r="J31" s="93">
        <v>5000000</v>
      </c>
      <c r="K31" s="94"/>
      <c r="L31" s="50"/>
    </row>
    <row r="32" spans="1:12" ht="39" customHeight="1">
      <c r="A32" s="78" t="s">
        <v>54</v>
      </c>
      <c r="B32" s="87">
        <f>SUM(B33:C34)</f>
        <v>4520004</v>
      </c>
      <c r="C32" s="87"/>
      <c r="D32" s="87">
        <f>SUM(D33:E34)</f>
        <v>5149996</v>
      </c>
      <c r="E32" s="87"/>
      <c r="F32" s="87">
        <f>SUM(F33:G34)</f>
        <v>3200000</v>
      </c>
      <c r="G32" s="87"/>
      <c r="H32" s="87">
        <f>SUM(H33:I34)</f>
        <v>4500000</v>
      </c>
      <c r="I32" s="87"/>
      <c r="J32" s="87">
        <f>SUM(J33:K34)</f>
        <v>4000000</v>
      </c>
      <c r="K32" s="87"/>
      <c r="L32" s="50"/>
    </row>
    <row r="33" spans="1:12" ht="27" customHeight="1">
      <c r="A33" s="77" t="s">
        <v>48</v>
      </c>
      <c r="B33" s="85">
        <v>4300004</v>
      </c>
      <c r="C33" s="85"/>
      <c r="D33" s="85">
        <v>5149996</v>
      </c>
      <c r="E33" s="85"/>
      <c r="F33" s="85">
        <v>3200000</v>
      </c>
      <c r="G33" s="85"/>
      <c r="H33" s="85">
        <v>4500000</v>
      </c>
      <c r="I33" s="85"/>
      <c r="J33" s="85">
        <v>4000000</v>
      </c>
      <c r="K33" s="85"/>
      <c r="L33" s="50"/>
    </row>
    <row r="34" spans="1:12" ht="27" customHeight="1">
      <c r="A34" s="74" t="s">
        <v>49</v>
      </c>
      <c r="B34" s="88">
        <v>220000</v>
      </c>
      <c r="C34" s="88"/>
      <c r="D34" s="88">
        <v>0</v>
      </c>
      <c r="E34" s="88"/>
      <c r="F34" s="88">
        <v>0</v>
      </c>
      <c r="G34" s="88"/>
      <c r="H34" s="88">
        <v>0</v>
      </c>
      <c r="I34" s="88"/>
      <c r="J34" s="88">
        <v>0</v>
      </c>
      <c r="K34" s="88"/>
      <c r="L34" s="1"/>
    </row>
    <row r="35" spans="1:12" ht="27" customHeight="1">
      <c r="A35" s="74" t="s">
        <v>53</v>
      </c>
      <c r="B35" s="88">
        <v>0</v>
      </c>
      <c r="C35" s="88"/>
      <c r="D35" s="88">
        <v>886880</v>
      </c>
      <c r="E35" s="88"/>
      <c r="F35" s="88">
        <v>897601</v>
      </c>
      <c r="G35" s="88"/>
      <c r="H35" s="88">
        <v>216772</v>
      </c>
      <c r="I35" s="88"/>
      <c r="J35" s="88">
        <v>30668</v>
      </c>
      <c r="K35" s="88"/>
      <c r="L35" s="1"/>
    </row>
    <row r="36" spans="1:12" ht="27" customHeight="1">
      <c r="A36" s="79" t="s">
        <v>55</v>
      </c>
      <c r="B36" s="86">
        <f>SUM(B33:C35)</f>
        <v>4520004</v>
      </c>
      <c r="C36" s="86"/>
      <c r="D36" s="86">
        <f>SUM(D33:E35)</f>
        <v>6036876</v>
      </c>
      <c r="E36" s="86"/>
      <c r="F36" s="86">
        <f>SUM(F33:G35)</f>
        <v>4097601</v>
      </c>
      <c r="G36" s="86"/>
      <c r="H36" s="86">
        <f>SUM(H33:I35)</f>
        <v>4716772</v>
      </c>
      <c r="I36" s="86"/>
      <c r="J36" s="86">
        <f>SUM(J33:K35)</f>
        <v>4030668</v>
      </c>
      <c r="K36" s="86"/>
      <c r="L36" s="1"/>
    </row>
    <row r="37" spans="1:12" ht="27" customHeight="1">
      <c r="A37" s="78" t="s">
        <v>56</v>
      </c>
      <c r="B37" s="87">
        <f>B29+B36</f>
        <v>5221278</v>
      </c>
      <c r="C37" s="87"/>
      <c r="D37" s="87">
        <f>D29+D36</f>
        <v>6948984</v>
      </c>
      <c r="E37" s="87"/>
      <c r="F37" s="87">
        <f>F29+F36</f>
        <v>4977191</v>
      </c>
      <c r="G37" s="87"/>
      <c r="H37" s="87">
        <f>H29+H36</f>
        <v>5220832</v>
      </c>
      <c r="I37" s="87"/>
      <c r="J37" s="87">
        <f>J29+J36</f>
        <v>4170683</v>
      </c>
      <c r="K37" s="87"/>
      <c r="L37" s="1"/>
    </row>
    <row r="38" spans="1:12" ht="36.75" customHeight="1">
      <c r="A38" s="78" t="s">
        <v>60</v>
      </c>
      <c r="B38" s="86">
        <f>SUM(B39:C42)</f>
        <v>12548706</v>
      </c>
      <c r="C38" s="86"/>
      <c r="D38" s="86">
        <f>SUM(D39:E42)</f>
        <v>14982066</v>
      </c>
      <c r="E38" s="86"/>
      <c r="F38" s="86">
        <f>SUM(F39:G42)</f>
        <v>10004875</v>
      </c>
      <c r="G38" s="86"/>
      <c r="H38" s="86">
        <f>SUM(H39:I42)</f>
        <v>4784043</v>
      </c>
      <c r="I38" s="86"/>
      <c r="J38" s="86">
        <f>SUM(J39:K42)</f>
        <v>613360</v>
      </c>
      <c r="K38" s="86"/>
      <c r="L38" s="1"/>
    </row>
    <row r="39" spans="1:12" ht="27" customHeight="1">
      <c r="A39" s="74" t="s">
        <v>61</v>
      </c>
      <c r="B39" s="88">
        <v>8649996</v>
      </c>
      <c r="C39" s="88"/>
      <c r="D39" s="88">
        <v>11700000</v>
      </c>
      <c r="E39" s="88"/>
      <c r="F39" s="88">
        <v>8500000</v>
      </c>
      <c r="G39" s="88"/>
      <c r="H39" s="88">
        <v>4000000</v>
      </c>
      <c r="I39" s="88"/>
      <c r="J39" s="88">
        <v>0</v>
      </c>
      <c r="K39" s="88"/>
      <c r="L39" s="1"/>
    </row>
    <row r="40" spans="1:12" ht="27" customHeight="1">
      <c r="A40" s="74" t="s">
        <v>62</v>
      </c>
      <c r="B40" s="88">
        <v>0</v>
      </c>
      <c r="C40" s="88"/>
      <c r="D40" s="88">
        <v>0</v>
      </c>
      <c r="E40" s="88"/>
      <c r="F40" s="88">
        <v>0</v>
      </c>
      <c r="G40" s="88"/>
      <c r="H40" s="88">
        <v>0</v>
      </c>
      <c r="I40" s="88"/>
      <c r="J40" s="88">
        <v>0</v>
      </c>
      <c r="K40" s="88"/>
      <c r="L40" s="1"/>
    </row>
    <row r="41" spans="1:12" ht="27" customHeight="1">
      <c r="A41" s="74" t="s">
        <v>63</v>
      </c>
      <c r="B41" s="85">
        <v>1253429</v>
      </c>
      <c r="C41" s="85"/>
      <c r="D41" s="85">
        <v>1523665</v>
      </c>
      <c r="E41" s="85"/>
      <c r="F41" s="85">
        <v>644075</v>
      </c>
      <c r="G41" s="85"/>
      <c r="H41" s="85">
        <v>140015</v>
      </c>
      <c r="I41" s="85"/>
      <c r="J41" s="85">
        <v>0</v>
      </c>
      <c r="K41" s="85"/>
      <c r="L41" s="1"/>
    </row>
    <row r="42" spans="1:12" ht="27" customHeight="1">
      <c r="A42" s="74" t="s">
        <v>64</v>
      </c>
      <c r="B42" s="85">
        <v>2645281</v>
      </c>
      <c r="C42" s="85"/>
      <c r="D42" s="85">
        <f>B42-D35</f>
        <v>1758401</v>
      </c>
      <c r="E42" s="85"/>
      <c r="F42" s="85">
        <f>D42-F35</f>
        <v>860800</v>
      </c>
      <c r="G42" s="85"/>
      <c r="H42" s="85">
        <f>F42-H35</f>
        <v>644028</v>
      </c>
      <c r="I42" s="85"/>
      <c r="J42" s="85">
        <f>H42-J35</f>
        <v>613360</v>
      </c>
      <c r="K42" s="85"/>
      <c r="L42" s="1"/>
    </row>
    <row r="43" spans="1:11" s="2" customFormat="1" ht="27" customHeight="1">
      <c r="A43" s="79" t="s">
        <v>50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</row>
    <row r="44" spans="1:11" ht="34.5" customHeight="1">
      <c r="A44" s="74" t="s">
        <v>51</v>
      </c>
      <c r="B44" s="109">
        <f>B37/B15</f>
        <v>0.08545158570288608</v>
      </c>
      <c r="C44" s="109"/>
      <c r="D44" s="109">
        <f>D37/D15</f>
        <v>0.1169877889820953</v>
      </c>
      <c r="E44" s="109"/>
      <c r="F44" s="109">
        <f>F37/F15</f>
        <v>0.07710777406470402</v>
      </c>
      <c r="G44" s="109"/>
      <c r="H44" s="109">
        <f>H37/H15</f>
        <v>0.07902578371434922</v>
      </c>
      <c r="I44" s="109"/>
      <c r="J44" s="109">
        <f>J37/J15</f>
        <v>0.06265673637401599</v>
      </c>
      <c r="K44" s="109"/>
    </row>
    <row r="45" spans="1:11" ht="34.5" customHeight="1">
      <c r="A45" s="74" t="s">
        <v>52</v>
      </c>
      <c r="B45" s="109">
        <f>(B38-B41)/B15</f>
        <v>0.18485882778188364</v>
      </c>
      <c r="C45" s="109"/>
      <c r="D45" s="109">
        <f>(D38-D41)/D15</f>
        <v>0.22657536356745395</v>
      </c>
      <c r="E45" s="109"/>
      <c r="F45" s="109">
        <f>(F38-F41)/F15</f>
        <v>0.14501964089079192</v>
      </c>
      <c r="G45" s="109"/>
      <c r="H45" s="109">
        <f>(H38-H41)/H15</f>
        <v>0.07029491703456112</v>
      </c>
      <c r="I45" s="109"/>
      <c r="J45" s="109">
        <f>(J38-J41)/J15</f>
        <v>0.009214590469322758</v>
      </c>
      <c r="K45" s="109"/>
    </row>
    <row r="47" ht="12.75">
      <c r="A47" t="s">
        <v>68</v>
      </c>
    </row>
    <row r="48" spans="1:11" ht="24.75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115" ht="13.5" thickBot="1"/>
    <row r="116" spans="1:11" ht="12.75" customHeight="1">
      <c r="A116" s="112" t="s">
        <v>0</v>
      </c>
      <c r="B116" s="110" t="s">
        <v>30</v>
      </c>
      <c r="C116" s="111"/>
      <c r="D116" s="110" t="s">
        <v>1</v>
      </c>
      <c r="E116" s="111"/>
      <c r="F116" s="111" t="s">
        <v>2</v>
      </c>
      <c r="G116" s="111"/>
      <c r="J116" s="110" t="s">
        <v>10</v>
      </c>
      <c r="K116" s="111"/>
    </row>
    <row r="117" spans="1:11" ht="16.5">
      <c r="A117" s="113"/>
      <c r="B117" s="51" t="s">
        <v>11</v>
      </c>
      <c r="C117" s="18" t="s">
        <v>27</v>
      </c>
      <c r="D117" s="51" t="s">
        <v>11</v>
      </c>
      <c r="E117" s="18" t="s">
        <v>27</v>
      </c>
      <c r="F117" s="52" t="s">
        <v>28</v>
      </c>
      <c r="G117" s="18" t="s">
        <v>29</v>
      </c>
      <c r="J117" s="52" t="s">
        <v>28</v>
      </c>
      <c r="K117" s="18" t="s">
        <v>29</v>
      </c>
    </row>
    <row r="118" spans="1:11" ht="12.75" customHeight="1">
      <c r="A118" s="3"/>
      <c r="B118" s="56"/>
      <c r="C118" s="22"/>
      <c r="D118" s="65"/>
      <c r="E118" s="4"/>
      <c r="F118" s="65"/>
      <c r="G118" s="4"/>
      <c r="J118" s="65"/>
      <c r="K118" s="4"/>
    </row>
    <row r="119" spans="1:11" ht="22.5">
      <c r="A119" s="28" t="s">
        <v>25</v>
      </c>
      <c r="B119" s="57"/>
      <c r="C119" s="29">
        <f>SUM(C120:C121)</f>
        <v>10297586</v>
      </c>
      <c r="D119" s="66"/>
      <c r="E119" s="29" t="e">
        <f>SUM(E120:E121)</f>
        <v>#REF!</v>
      </c>
      <c r="F119" s="66" t="e">
        <f>F120+F121</f>
        <v>#REF!</v>
      </c>
      <c r="G119" s="30"/>
      <c r="J119" s="66" t="e">
        <f>J120+J121</f>
        <v>#REF!</v>
      </c>
      <c r="K119" s="30"/>
    </row>
    <row r="120" spans="1:11" ht="67.5" customHeight="1">
      <c r="A120" s="32" t="s">
        <v>23</v>
      </c>
      <c r="B120" s="58"/>
      <c r="C120" s="33">
        <v>6571810</v>
      </c>
      <c r="D120" s="67"/>
      <c r="E120" s="33">
        <v>8670000</v>
      </c>
      <c r="F120" s="67">
        <f>E120+D122-E122</f>
        <v>13149996</v>
      </c>
      <c r="G120" s="34"/>
      <c r="J120" s="70" t="e">
        <f>#REF!-#REF!</f>
        <v>#REF!</v>
      </c>
      <c r="K120" s="31"/>
    </row>
    <row r="121" spans="1:11" ht="90" customHeight="1">
      <c r="A121" s="28" t="s">
        <v>24</v>
      </c>
      <c r="B121" s="57"/>
      <c r="C121" s="29">
        <v>3725776</v>
      </c>
      <c r="D121" s="66"/>
      <c r="E121" s="39" t="e">
        <f>C121-#REF!</f>
        <v>#REF!</v>
      </c>
      <c r="F121" s="66" t="e">
        <f>E121-#REF!</f>
        <v>#REF!</v>
      </c>
      <c r="G121" s="30"/>
      <c r="J121" s="66" t="e">
        <f>#REF!-#REF!</f>
        <v>#REF!</v>
      </c>
      <c r="K121" s="30"/>
    </row>
    <row r="122" spans="1:11" ht="45" customHeight="1">
      <c r="A122" s="8" t="s">
        <v>26</v>
      </c>
      <c r="B122" s="59">
        <f>B124+B128</f>
        <v>5600000</v>
      </c>
      <c r="C122" s="37">
        <f>SUM(C124:C133)</f>
        <v>3501810</v>
      </c>
      <c r="D122" s="68">
        <f>D129</f>
        <v>9000000</v>
      </c>
      <c r="E122" s="6">
        <f>SUM(E124+E125+E126+E128+E129+E133+E134)</f>
        <v>4520004</v>
      </c>
      <c r="F122" s="68">
        <f>SUM(F124+F125+F126+F128+F129+F133+F134)</f>
        <v>5749996</v>
      </c>
      <c r="G122" s="6">
        <f>SUM(G124+G125+G126+G128+G129+G133+G134)</f>
        <v>2636985</v>
      </c>
      <c r="J122" s="68">
        <f>SUM(J124+J125+J126+J128+J129+J133+J134)</f>
        <v>3600000</v>
      </c>
      <c r="K122" s="6">
        <f>SUM(K124+K125+K126+K128+K129+K133+K134)</f>
        <v>246749</v>
      </c>
    </row>
    <row r="123" spans="1:11" ht="22.5" customHeight="1">
      <c r="A123" s="9" t="s">
        <v>3</v>
      </c>
      <c r="B123" s="59"/>
      <c r="C123" s="23"/>
      <c r="D123" s="68"/>
      <c r="E123" s="6"/>
      <c r="F123" s="68"/>
      <c r="G123" s="6"/>
      <c r="J123" s="68"/>
      <c r="K123" s="6"/>
    </row>
    <row r="124" spans="1:11" ht="45">
      <c r="A124" s="10" t="s">
        <v>16</v>
      </c>
      <c r="B124" s="27">
        <v>2000000</v>
      </c>
      <c r="C124" s="38"/>
      <c r="D124" s="11"/>
      <c r="E124" s="11">
        <v>1000004</v>
      </c>
      <c r="F124" s="11">
        <v>999996</v>
      </c>
      <c r="G124" s="11">
        <v>91905</v>
      </c>
      <c r="J124" s="11"/>
      <c r="K124" s="11"/>
    </row>
    <row r="125" spans="1:11" ht="157.5" customHeight="1">
      <c r="A125" s="10" t="s">
        <v>12</v>
      </c>
      <c r="B125" s="27"/>
      <c r="C125" s="27">
        <v>240000</v>
      </c>
      <c r="D125" s="11"/>
      <c r="E125" s="11">
        <v>220000</v>
      </c>
      <c r="F125" s="11"/>
      <c r="G125" s="11"/>
      <c r="J125" s="11"/>
      <c r="K125" s="11"/>
    </row>
    <row r="126" spans="1:11" ht="213.75" customHeight="1">
      <c r="A126" s="10" t="s">
        <v>13</v>
      </c>
      <c r="B126" s="27"/>
      <c r="C126" s="27">
        <v>2000000</v>
      </c>
      <c r="D126" s="11"/>
      <c r="E126" s="11">
        <v>1500000</v>
      </c>
      <c r="F126" s="11">
        <v>1500000</v>
      </c>
      <c r="G126" s="11">
        <v>220000</v>
      </c>
      <c r="J126" s="11"/>
      <c r="K126" s="11"/>
    </row>
    <row r="127" spans="1:11" ht="157.5" customHeight="1">
      <c r="A127" s="10" t="s">
        <v>31</v>
      </c>
      <c r="B127" s="27"/>
      <c r="C127" s="27">
        <v>1111810</v>
      </c>
      <c r="D127" s="16"/>
      <c r="E127" s="16"/>
      <c r="F127" s="16"/>
      <c r="G127" s="11"/>
      <c r="J127" s="16"/>
      <c r="K127" s="11"/>
    </row>
    <row r="128" spans="1:11" ht="123.75" customHeight="1">
      <c r="A128" s="10" t="s">
        <v>17</v>
      </c>
      <c r="B128" s="27">
        <v>3600000</v>
      </c>
      <c r="C128" s="27">
        <v>150000</v>
      </c>
      <c r="D128" s="16"/>
      <c r="E128" s="16">
        <v>1800000</v>
      </c>
      <c r="F128" s="16">
        <v>1650000</v>
      </c>
      <c r="G128" s="11">
        <v>123750</v>
      </c>
      <c r="J128" s="16"/>
      <c r="K128" s="11"/>
    </row>
    <row r="129" spans="1:11" ht="123.75" customHeight="1">
      <c r="A129" s="10" t="s">
        <v>19</v>
      </c>
      <c r="B129" s="27"/>
      <c r="C129" s="24"/>
      <c r="D129" s="16">
        <f>SUM(D130:D132)</f>
        <v>9000000</v>
      </c>
      <c r="E129" s="16"/>
      <c r="F129" s="16">
        <f>SUM(F130:F132)</f>
        <v>1600000</v>
      </c>
      <c r="G129" s="16">
        <f>SUM(G130:G132)</f>
        <v>2201330</v>
      </c>
      <c r="J129" s="16">
        <f>SUM(J130:J132)</f>
        <v>3600000</v>
      </c>
      <c r="K129" s="16">
        <f>SUM(K130:K132)</f>
        <v>246749</v>
      </c>
    </row>
    <row r="130" spans="1:11" ht="112.5" customHeight="1">
      <c r="A130" s="10" t="s">
        <v>18</v>
      </c>
      <c r="B130" s="27"/>
      <c r="C130" s="24"/>
      <c r="D130" s="16">
        <v>3600000</v>
      </c>
      <c r="E130" s="16"/>
      <c r="F130" s="16">
        <v>500000</v>
      </c>
      <c r="G130" s="11">
        <v>814430</v>
      </c>
      <c r="J130" s="16">
        <v>1200000</v>
      </c>
      <c r="K130" s="11">
        <v>82500</v>
      </c>
    </row>
    <row r="131" spans="1:11" ht="78.75" customHeight="1">
      <c r="A131" s="10" t="s">
        <v>20</v>
      </c>
      <c r="B131" s="27"/>
      <c r="C131" s="24"/>
      <c r="D131" s="16">
        <v>3400000</v>
      </c>
      <c r="E131" s="16"/>
      <c r="F131" s="16">
        <v>600000</v>
      </c>
      <c r="G131" s="11">
        <v>928700</v>
      </c>
      <c r="J131" s="16">
        <v>1400000</v>
      </c>
      <c r="K131" s="11">
        <v>96249</v>
      </c>
    </row>
    <row r="132" spans="1:11" ht="45" customHeight="1">
      <c r="A132" s="10" t="s">
        <v>21</v>
      </c>
      <c r="B132" s="27"/>
      <c r="C132" s="24"/>
      <c r="D132" s="16">
        <v>2000000</v>
      </c>
      <c r="E132" s="16"/>
      <c r="F132" s="16">
        <v>500000</v>
      </c>
      <c r="G132" s="11">
        <v>458200</v>
      </c>
      <c r="J132" s="16">
        <v>1000000</v>
      </c>
      <c r="K132" s="11">
        <v>68000</v>
      </c>
    </row>
    <row r="133" spans="1:11" ht="22.5">
      <c r="A133" s="10" t="s">
        <v>14</v>
      </c>
      <c r="B133" s="27"/>
      <c r="C133" s="27"/>
      <c r="D133" s="16"/>
      <c r="E133" s="16"/>
      <c r="F133" s="16"/>
      <c r="G133" s="11"/>
      <c r="J133" s="16"/>
      <c r="K133" s="11"/>
    </row>
    <row r="134" spans="1:11" ht="22.5">
      <c r="A134" s="10" t="s">
        <v>15</v>
      </c>
      <c r="B134" s="27"/>
      <c r="C134" s="27"/>
      <c r="D134" s="11"/>
      <c r="E134" s="17"/>
      <c r="F134" s="69"/>
      <c r="G134" s="11"/>
      <c r="J134" s="11"/>
      <c r="K134" s="11"/>
    </row>
    <row r="135" spans="1:11" ht="67.5" customHeight="1">
      <c r="A135" s="9"/>
      <c r="B135" s="55"/>
      <c r="C135" s="100">
        <v>59818310</v>
      </c>
      <c r="D135" s="19"/>
      <c r="E135" s="100">
        <v>58838386</v>
      </c>
      <c r="F135" s="100">
        <v>62780300</v>
      </c>
      <c r="G135" s="101"/>
      <c r="J135" s="100">
        <v>69216000</v>
      </c>
      <c r="K135" s="101"/>
    </row>
    <row r="136" spans="1:11" ht="12.75">
      <c r="A136" s="9" t="s">
        <v>4</v>
      </c>
      <c r="B136" s="55"/>
      <c r="C136" s="102"/>
      <c r="D136" s="20"/>
      <c r="E136" s="102"/>
      <c r="F136" s="102"/>
      <c r="G136" s="103"/>
      <c r="J136" s="102"/>
      <c r="K136" s="103"/>
    </row>
    <row r="137" spans="1:11" ht="12.75">
      <c r="A137" s="9"/>
      <c r="B137" s="55"/>
      <c r="C137" s="104"/>
      <c r="D137" s="21"/>
      <c r="E137" s="104"/>
      <c r="F137" s="104"/>
      <c r="G137" s="105"/>
      <c r="J137" s="104"/>
      <c r="K137" s="105"/>
    </row>
    <row r="138" spans="1:11" ht="56.25" customHeight="1">
      <c r="A138" s="12" t="s">
        <v>6</v>
      </c>
      <c r="B138" s="60"/>
      <c r="C138" s="43" t="e">
        <f>(C122+#REF!+#REF!)/C135</f>
        <v>#REF!</v>
      </c>
      <c r="D138" s="41"/>
      <c r="E138" s="43" t="e">
        <f>(E122+#REF!+#REF!)/E135</f>
        <v>#REF!</v>
      </c>
      <c r="F138" s="97" t="e">
        <f>(F122+G122+#REF!)/F135</f>
        <v>#REF!</v>
      </c>
      <c r="G138" s="98"/>
      <c r="J138" s="106" t="e">
        <f>(J122+K122+#REF!)/J135</f>
        <v>#REF!</v>
      </c>
      <c r="K138" s="106"/>
    </row>
    <row r="139" spans="1:11" ht="123.75" customHeight="1">
      <c r="A139" s="7"/>
      <c r="B139" s="61"/>
      <c r="C139" s="26"/>
      <c r="D139" s="21"/>
      <c r="E139" s="13"/>
      <c r="F139" s="46"/>
      <c r="G139" s="14"/>
      <c r="J139" s="21"/>
      <c r="K139" s="15"/>
    </row>
    <row r="140" spans="1:11" ht="22.5">
      <c r="A140" s="5" t="s">
        <v>5</v>
      </c>
      <c r="B140" s="62"/>
      <c r="C140" s="35" t="e">
        <f>E119/C135</f>
        <v>#REF!</v>
      </c>
      <c r="D140" s="49"/>
      <c r="E140" s="35" t="e">
        <f>F119/E135</f>
        <v>#REF!</v>
      </c>
      <c r="F140" s="84" t="e">
        <f>#REF!/F135</f>
        <v>#REF!</v>
      </c>
      <c r="G140" s="107"/>
      <c r="J140" s="84" t="e">
        <f>#REF!/J135</f>
        <v>#REF!</v>
      </c>
      <c r="K140" s="107"/>
    </row>
    <row r="141" spans="1:11" ht="78.75" customHeight="1">
      <c r="A141" s="5"/>
      <c r="B141" s="62"/>
      <c r="C141" s="40"/>
      <c r="D141" s="49"/>
      <c r="E141" s="35"/>
      <c r="F141" s="53"/>
      <c r="G141" s="36"/>
      <c r="J141" s="49"/>
      <c r="K141" s="36"/>
    </row>
    <row r="142" spans="1:11" ht="12.75">
      <c r="A142" s="25" t="s">
        <v>32</v>
      </c>
      <c r="B142" s="60"/>
      <c r="C142" s="45">
        <v>63423836</v>
      </c>
      <c r="D142" s="41"/>
      <c r="E142" s="44">
        <v>633183.82</v>
      </c>
      <c r="F142" s="106">
        <v>57030304</v>
      </c>
      <c r="G142" s="106"/>
      <c r="J142" s="106">
        <v>656160</v>
      </c>
      <c r="K142" s="106"/>
    </row>
    <row r="143" spans="1:11" ht="33.75" customHeight="1">
      <c r="A143" s="26" t="s">
        <v>33</v>
      </c>
      <c r="B143" s="63"/>
      <c r="C143" s="42">
        <v>9885243</v>
      </c>
      <c r="D143" s="61"/>
      <c r="E143" s="42">
        <v>11090800</v>
      </c>
      <c r="F143" s="114">
        <v>4299800</v>
      </c>
      <c r="G143" s="114"/>
      <c r="J143" s="114">
        <v>4791300</v>
      </c>
      <c r="K143" s="114"/>
    </row>
    <row r="144" spans="1:11" ht="12.75">
      <c r="A144" s="1"/>
      <c r="B144" s="64"/>
      <c r="C144" s="1"/>
      <c r="D144" s="64"/>
      <c r="E144" s="1"/>
      <c r="F144" s="64"/>
      <c r="G144" s="1"/>
      <c r="H144" s="64"/>
      <c r="I144" s="1"/>
      <c r="J144" s="64"/>
      <c r="K144" s="1"/>
    </row>
    <row r="145" spans="1:11" ht="12.75">
      <c r="A145" s="1"/>
      <c r="B145" s="64"/>
      <c r="C145" s="1"/>
      <c r="D145" s="64"/>
      <c r="E145" s="1"/>
      <c r="F145" s="64"/>
      <c r="G145" s="1"/>
      <c r="H145" s="64"/>
      <c r="I145" s="1"/>
      <c r="J145" s="64"/>
      <c r="K145" s="1"/>
    </row>
    <row r="147" ht="12.75">
      <c r="A147" t="s">
        <v>22</v>
      </c>
    </row>
    <row r="149" spans="1:11" ht="12.7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</row>
    <row r="151" ht="12.75" customHeight="1"/>
  </sheetData>
  <mergeCells count="183">
    <mergeCell ref="I1:J1"/>
    <mergeCell ref="I4:J4"/>
    <mergeCell ref="J29:K29"/>
    <mergeCell ref="D37:E37"/>
    <mergeCell ref="B37:C37"/>
    <mergeCell ref="H37:I37"/>
    <mergeCell ref="J37:K37"/>
    <mergeCell ref="B29:C29"/>
    <mergeCell ref="D29:E29"/>
    <mergeCell ref="F29:G29"/>
    <mergeCell ref="H29:I29"/>
    <mergeCell ref="J30:K30"/>
    <mergeCell ref="A9:K9"/>
    <mergeCell ref="D21:E21"/>
    <mergeCell ref="J43:K43"/>
    <mergeCell ref="D44:E44"/>
    <mergeCell ref="F44:G44"/>
    <mergeCell ref="H44:I44"/>
    <mergeCell ref="J44:K44"/>
    <mergeCell ref="H42:I42"/>
    <mergeCell ref="F43:G43"/>
    <mergeCell ref="F41:G41"/>
    <mergeCell ref="J45:K45"/>
    <mergeCell ref="B22:C22"/>
    <mergeCell ref="D22:E22"/>
    <mergeCell ref="D34:E34"/>
    <mergeCell ref="D45:E45"/>
    <mergeCell ref="F45:G45"/>
    <mergeCell ref="H45:I45"/>
    <mergeCell ref="D40:E40"/>
    <mergeCell ref="D41:E41"/>
    <mergeCell ref="D43:E43"/>
    <mergeCell ref="D28:E28"/>
    <mergeCell ref="F28:G28"/>
    <mergeCell ref="H28:I28"/>
    <mergeCell ref="H43:I43"/>
    <mergeCell ref="D32:E32"/>
    <mergeCell ref="H32:I32"/>
    <mergeCell ref="D33:E33"/>
    <mergeCell ref="F33:G33"/>
    <mergeCell ref="H33:I33"/>
    <mergeCell ref="H34:I34"/>
    <mergeCell ref="H26:I26"/>
    <mergeCell ref="J26:K26"/>
    <mergeCell ref="J27:K27"/>
    <mergeCell ref="H27:I27"/>
    <mergeCell ref="J25:K25"/>
    <mergeCell ref="H25:I25"/>
    <mergeCell ref="F25:G25"/>
    <mergeCell ref="D25:E25"/>
    <mergeCell ref="H23:I23"/>
    <mergeCell ref="J23:K23"/>
    <mergeCell ref="H24:I24"/>
    <mergeCell ref="J24:K24"/>
    <mergeCell ref="J21:K21"/>
    <mergeCell ref="J22:K22"/>
    <mergeCell ref="H22:I22"/>
    <mergeCell ref="H21:I21"/>
    <mergeCell ref="A149:K149"/>
    <mergeCell ref="F143:G143"/>
    <mergeCell ref="B15:C15"/>
    <mergeCell ref="B16:C16"/>
    <mergeCell ref="B17:C17"/>
    <mergeCell ref="B31:C31"/>
    <mergeCell ref="B32:C32"/>
    <mergeCell ref="B33:C33"/>
    <mergeCell ref="B34:C34"/>
    <mergeCell ref="F22:G22"/>
    <mergeCell ref="J143:K143"/>
    <mergeCell ref="B18:C18"/>
    <mergeCell ref="B12:C13"/>
    <mergeCell ref="D12:E13"/>
    <mergeCell ref="F12:G13"/>
    <mergeCell ref="H12:I13"/>
    <mergeCell ref="J12:K13"/>
    <mergeCell ref="B19:C19"/>
    <mergeCell ref="B20:C20"/>
    <mergeCell ref="F21:G21"/>
    <mergeCell ref="F140:G140"/>
    <mergeCell ref="B21:C21"/>
    <mergeCell ref="B23:C23"/>
    <mergeCell ref="B24:C24"/>
    <mergeCell ref="B25:C25"/>
    <mergeCell ref="B26:C26"/>
    <mergeCell ref="B27:C27"/>
    <mergeCell ref="B28:C28"/>
    <mergeCell ref="C135:C137"/>
    <mergeCell ref="E135:E137"/>
    <mergeCell ref="J116:K116"/>
    <mergeCell ref="A116:A117"/>
    <mergeCell ref="B116:C116"/>
    <mergeCell ref="D116:E116"/>
    <mergeCell ref="F116:G116"/>
    <mergeCell ref="J142:K142"/>
    <mergeCell ref="J138:K138"/>
    <mergeCell ref="J140:K140"/>
    <mergeCell ref="B30:C30"/>
    <mergeCell ref="B41:C41"/>
    <mergeCell ref="B43:C43"/>
    <mergeCell ref="B44:C44"/>
    <mergeCell ref="B45:C45"/>
    <mergeCell ref="F30:G30"/>
    <mergeCell ref="F31:G31"/>
    <mergeCell ref="F142:G142"/>
    <mergeCell ref="D15:E15"/>
    <mergeCell ref="F15:G15"/>
    <mergeCell ref="H15:I15"/>
    <mergeCell ref="H16:I16"/>
    <mergeCell ref="F16:G16"/>
    <mergeCell ref="D16:E16"/>
    <mergeCell ref="D17:E17"/>
    <mergeCell ref="F17:G17"/>
    <mergeCell ref="H17:I17"/>
    <mergeCell ref="F138:G138"/>
    <mergeCell ref="A48:K48"/>
    <mergeCell ref="H38:I38"/>
    <mergeCell ref="J38:K38"/>
    <mergeCell ref="D39:E39"/>
    <mergeCell ref="F39:G39"/>
    <mergeCell ref="H39:I39"/>
    <mergeCell ref="J39:K39"/>
    <mergeCell ref="F135:G137"/>
    <mergeCell ref="J135:K137"/>
    <mergeCell ref="D18:E18"/>
    <mergeCell ref="D19:E19"/>
    <mergeCell ref="J15:K15"/>
    <mergeCell ref="J16:K16"/>
    <mergeCell ref="J17:K17"/>
    <mergeCell ref="J18:K18"/>
    <mergeCell ref="J20:K20"/>
    <mergeCell ref="H20:I20"/>
    <mergeCell ref="F20:G20"/>
    <mergeCell ref="H18:I18"/>
    <mergeCell ref="F18:G18"/>
    <mergeCell ref="A12:A13"/>
    <mergeCell ref="F34:G34"/>
    <mergeCell ref="J40:K40"/>
    <mergeCell ref="F40:G40"/>
    <mergeCell ref="F19:G19"/>
    <mergeCell ref="H19:I19"/>
    <mergeCell ref="J19:K19"/>
    <mergeCell ref="J34:K34"/>
    <mergeCell ref="H31:I31"/>
    <mergeCell ref="J31:K31"/>
    <mergeCell ref="D20:E20"/>
    <mergeCell ref="D23:E23"/>
    <mergeCell ref="F23:G23"/>
    <mergeCell ref="F32:G32"/>
    <mergeCell ref="D24:E24"/>
    <mergeCell ref="F24:G24"/>
    <mergeCell ref="D26:E26"/>
    <mergeCell ref="F26:G26"/>
    <mergeCell ref="D30:E30"/>
    <mergeCell ref="D31:E31"/>
    <mergeCell ref="F27:G27"/>
    <mergeCell ref="D27:E27"/>
    <mergeCell ref="J35:K35"/>
    <mergeCell ref="H35:I35"/>
    <mergeCell ref="F35:G35"/>
    <mergeCell ref="D35:E35"/>
    <mergeCell ref="J32:K32"/>
    <mergeCell ref="J33:K33"/>
    <mergeCell ref="J28:K28"/>
    <mergeCell ref="H30:I30"/>
    <mergeCell ref="B35:C35"/>
    <mergeCell ref="B42:C42"/>
    <mergeCell ref="D42:E42"/>
    <mergeCell ref="F42:G42"/>
    <mergeCell ref="D38:E38"/>
    <mergeCell ref="F38:G38"/>
    <mergeCell ref="B38:C38"/>
    <mergeCell ref="B39:C39"/>
    <mergeCell ref="B40:C40"/>
    <mergeCell ref="J42:K42"/>
    <mergeCell ref="B36:C36"/>
    <mergeCell ref="D36:E36"/>
    <mergeCell ref="F36:G36"/>
    <mergeCell ref="H36:I36"/>
    <mergeCell ref="J36:K36"/>
    <mergeCell ref="F37:G37"/>
    <mergeCell ref="J41:K41"/>
    <mergeCell ref="H40:I40"/>
    <mergeCell ref="H41:I41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CHrzanów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Urząd Miesjki w Chrzanowie </cp:lastModifiedBy>
  <cp:lastPrinted>2003-03-27T08:14:20Z</cp:lastPrinted>
  <dcterms:created xsi:type="dcterms:W3CDTF">1999-08-12T12:27:42Z</dcterms:created>
  <dcterms:modified xsi:type="dcterms:W3CDTF">2003-03-27T08:35:30Z</dcterms:modified>
  <cp:category/>
  <cp:version/>
  <cp:contentType/>
  <cp:contentStatus/>
</cp:coreProperties>
</file>